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ima\dfs\課別共有フォルダ\下水道課\◇　業務係\※財政経営課からの調査関係\H29\⑩公営企業に係る「経営比較分析表」の分析等について\"/>
    </mc:Choice>
  </mc:AlternateContent>
  <workbookProtection workbookPassword="B31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AL8" i="4" s="1"/>
  <c r="R6" i="5"/>
  <c r="AD10" i="4" s="1"/>
  <c r="Q6" i="5"/>
  <c r="W10" i="4" s="1"/>
  <c r="P6" i="5"/>
  <c r="O6" i="5"/>
  <c r="N6" i="5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I86" i="4"/>
  <c r="AT10" i="4"/>
  <c r="AL10" i="4"/>
  <c r="P10" i="4"/>
  <c r="I10" i="4"/>
  <c r="B10" i="4"/>
  <c r="P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<sst xmlns="http://schemas.openxmlformats.org/spreadsheetml/2006/main" count="240" uniqueCount="126">
  <si>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</si>
  <si>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</si>
  <si>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</si>
  <si>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</si>
  <si>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</si>
  <si>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</si>
  <si>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</si>
  <si>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</si>
  <si>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</si>
  <si>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</si>
  <si>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</si>
  <si>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</si>
  <si>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</si>
  <si>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</si>
  <si>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</si>
  <si>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</si>
  <si>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</si>
  <si>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</si>
  <si>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</si>
  <si>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</si>
  <si>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</si>
  <si>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</si>
  <si>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</si>
  <si>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</si>
  <si>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</si>
  <si>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</si>
  <si>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</si>
  <si>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</si>
  <si>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</si>
  <si>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</si>
  <si>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</si>
  <si>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</si>
  <si>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</si>
  <si>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</si>
  <si>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</si>
  <si>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</si>
  <si>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</si>
  <si>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</si>
  <si>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</si>
  <si>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</si>
  <si>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</si>
  <si>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7"/>
  </si>
  <si>
    <t>※　平成24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</si>
  <si>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</si>
  <si>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</si>
  <si>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</si>
  <si>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</si>
  <si>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</si>
  <si>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</si>
  <si>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</si>
  <si>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</si>
  <si>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</si>
  <si>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</si>
  <si>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</si>
  <si>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</si>
  <si>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</si>
  <si>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-</t>
    <phoneticPr fontId="7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</si>
  <si>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</si>
  <si>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</si>
  <si>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</si>
  <si>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</si>
  <si>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</si>
  <si>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</si>
  <si>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</si>
  <si>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</si>
  <si>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</si>
  <si>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</si>
  <si>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</si>
  <si>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</si>
  <si>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</si>
  <si>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</si>
  <si>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</si>
  <si>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</si>
  <si>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</si>
  <si>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</si>
  <si>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</si>
  <si>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</si>
  <si>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</si>
  <si>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</si>
  <si>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</si>
  <si>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</si>
  <si>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</si>
  <si>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</si>
  <si>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</si>
  <si>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</si>
  <si>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</si>
  <si>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</si>
  <si>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</si>
  <si>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</si>
  <si>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</si>
  <si>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</si>
  <si>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</si>
  <si>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</si>
  <si>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</si>
  <si>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</si>
  <si>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</si>
  <si>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</si>
  <si>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</si>
  <si>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</si>
  <si>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</si>
  <si>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</si>
  <si>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</si>
  <si>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</si>
  <si>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</si>
  <si>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</si>
  <si>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</si>
  <si>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</si>
  <si>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</si>
  <si>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</si>
  <si>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</si>
  <si>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三重県　志摩市</t>
  </si>
  <si>
    <t>法非適用</t>
  </si>
  <si>
    <t>下水道事業</t>
  </si>
  <si>
    <t>農業集落排水</t>
  </si>
  <si>
    <t>F2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</si>
  <si>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</si>
  <si>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</si>
  <si>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</si>
  <si>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</si>
  <si>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</si>
  <si>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</si>
  <si>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</si>
  <si>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非設置</t>
    <rPh sb="0" eb="1">
      <t>ヒ</t>
    </rPh>
    <rPh sb="1" eb="3">
      <t>セッチ</t>
    </rPh>
    <phoneticPr fontId="4"/>
  </si>
  <si>
    <t>　農業集落排水施設の供用開始が平成10年であり、管渠については、老朽化の懸念はない。しかし、処理場やマンホールポンプの電気機械施設の一部は耐用年数に達し、経年劣化からの故障もみられることから、機能強化対策事業として、平成24年度から28年度に効率的、計画的な改築・更新を行った。</t>
    <rPh sb="1" eb="3">
      <t>ノウギョウ</t>
    </rPh>
    <rPh sb="3" eb="5">
      <t>シュウラク</t>
    </rPh>
    <rPh sb="5" eb="7">
      <t>ハイスイ</t>
    </rPh>
    <rPh sb="7" eb="9">
      <t>シセツ</t>
    </rPh>
    <rPh sb="10" eb="12">
      <t>キョウヨウ</t>
    </rPh>
    <rPh sb="12" eb="14">
      <t>カイシ</t>
    </rPh>
    <rPh sb="15" eb="17">
      <t>ヘイセイ</t>
    </rPh>
    <rPh sb="19" eb="20">
      <t>ネン</t>
    </rPh>
    <rPh sb="24" eb="25">
      <t>カン</t>
    </rPh>
    <rPh sb="25" eb="26">
      <t>キョ</t>
    </rPh>
    <rPh sb="32" eb="35">
      <t>ロウキュウカ</t>
    </rPh>
    <rPh sb="36" eb="38">
      <t>ケネン</t>
    </rPh>
    <rPh sb="46" eb="49">
      <t>ショリジョウ</t>
    </rPh>
    <rPh sb="59" eb="61">
      <t>デンキ</t>
    </rPh>
    <rPh sb="61" eb="63">
      <t>キカイ</t>
    </rPh>
    <rPh sb="63" eb="65">
      <t>シセツ</t>
    </rPh>
    <rPh sb="66" eb="68">
      <t>イチブ</t>
    </rPh>
    <rPh sb="69" eb="71">
      <t>タイヨウ</t>
    </rPh>
    <rPh sb="71" eb="73">
      <t>ネンスウ</t>
    </rPh>
    <rPh sb="74" eb="75">
      <t>タッ</t>
    </rPh>
    <rPh sb="77" eb="78">
      <t>ヘ</t>
    </rPh>
    <rPh sb="78" eb="79">
      <t>ネン</t>
    </rPh>
    <rPh sb="79" eb="81">
      <t>レッカ</t>
    </rPh>
    <rPh sb="84" eb="86">
      <t>コショウ</t>
    </rPh>
    <rPh sb="96" eb="98">
      <t>キノウ</t>
    </rPh>
    <rPh sb="98" eb="100">
      <t>キョウカ</t>
    </rPh>
    <rPh sb="100" eb="102">
      <t>タイサク</t>
    </rPh>
    <rPh sb="102" eb="104">
      <t>ジギョウ</t>
    </rPh>
    <rPh sb="108" eb="110">
      <t>ヘイセイ</t>
    </rPh>
    <rPh sb="112" eb="114">
      <t>ネンド</t>
    </rPh>
    <rPh sb="118" eb="120">
      <t>ネンド</t>
    </rPh>
    <rPh sb="121" eb="124">
      <t>コウリツテキ</t>
    </rPh>
    <rPh sb="125" eb="128">
      <t>ケイカクテキ</t>
    </rPh>
    <rPh sb="129" eb="131">
      <t>カイチク</t>
    </rPh>
    <rPh sb="132" eb="134">
      <t>コウシン</t>
    </rPh>
    <rPh sb="135" eb="136">
      <t>オコナ</t>
    </rPh>
    <phoneticPr fontId="4"/>
  </si>
  <si>
    <t xml:space="preserve">　収益的収支比率、経費回収率等の指標から、下水道使用料で事業運営ができていない状況であり、不足分を一般会計からの繰入金で賄っている。また、総支出額のうち企業債償還額が占める率も高い。
　水洗化率が低迷しているため、期間を限定した接続補助金制度の創設や戸別訪問等を行い、接続率向上に取り組んできたが、大きな効果は出ていない。
　下水道使用料については、近隣市町の料金も比較し、公営企業会計移行後に検討が必要である。
　⑦施設利用率(％)の数値に誤りがあるため、次のとおり修正する。
　H24　（誤）29.17　→　（正）27.67
　H25　（誤）28.33　→　（正）27.50
</t>
    <rPh sb="1" eb="4">
      <t>シュウエキテキ</t>
    </rPh>
    <rPh sb="4" eb="6">
      <t>シュウシ</t>
    </rPh>
    <rPh sb="6" eb="8">
      <t>ヒリツ</t>
    </rPh>
    <rPh sb="9" eb="11">
      <t>ケイヒ</t>
    </rPh>
    <rPh sb="11" eb="13">
      <t>カイシュウ</t>
    </rPh>
    <rPh sb="14" eb="15">
      <t>トウ</t>
    </rPh>
    <rPh sb="16" eb="18">
      <t>シヒョウ</t>
    </rPh>
    <rPh sb="21" eb="24">
      <t>ゲスイドウ</t>
    </rPh>
    <rPh sb="24" eb="27">
      <t>シヨウリョウ</t>
    </rPh>
    <rPh sb="28" eb="30">
      <t>ジギョウ</t>
    </rPh>
    <rPh sb="30" eb="32">
      <t>ウンエイ</t>
    </rPh>
    <rPh sb="39" eb="41">
      <t>ジョウキョウ</t>
    </rPh>
    <rPh sb="45" eb="48">
      <t>フソクブン</t>
    </rPh>
    <rPh sb="49" eb="51">
      <t>イッパン</t>
    </rPh>
    <rPh sb="51" eb="53">
      <t>カイケイ</t>
    </rPh>
    <rPh sb="56" eb="58">
      <t>クリイレ</t>
    </rPh>
    <rPh sb="58" eb="59">
      <t>キン</t>
    </rPh>
    <rPh sb="60" eb="61">
      <t>マカナ</t>
    </rPh>
    <rPh sb="69" eb="70">
      <t>ソウ</t>
    </rPh>
    <rPh sb="70" eb="73">
      <t>シシュツガク</t>
    </rPh>
    <rPh sb="76" eb="78">
      <t>キギョウ</t>
    </rPh>
    <rPh sb="78" eb="79">
      <t>サイ</t>
    </rPh>
    <rPh sb="79" eb="81">
      <t>ショウカン</t>
    </rPh>
    <rPh sb="81" eb="82">
      <t>ガク</t>
    </rPh>
    <rPh sb="83" eb="84">
      <t>シ</t>
    </rPh>
    <rPh sb="86" eb="87">
      <t>リツ</t>
    </rPh>
    <rPh sb="88" eb="89">
      <t>タカ</t>
    </rPh>
    <rPh sb="93" eb="96">
      <t>スイセンカ</t>
    </rPh>
    <rPh sb="96" eb="97">
      <t>リツ</t>
    </rPh>
    <rPh sb="98" eb="100">
      <t>テイメイ</t>
    </rPh>
    <rPh sb="107" eb="109">
      <t>キカン</t>
    </rPh>
    <rPh sb="110" eb="112">
      <t>ゲンテイ</t>
    </rPh>
    <rPh sb="114" eb="116">
      <t>セツゾク</t>
    </rPh>
    <rPh sb="116" eb="119">
      <t>ホジョキン</t>
    </rPh>
    <rPh sb="119" eb="121">
      <t>セイド</t>
    </rPh>
    <rPh sb="122" eb="124">
      <t>ソウセツ</t>
    </rPh>
    <rPh sb="125" eb="127">
      <t>コベツ</t>
    </rPh>
    <rPh sb="127" eb="129">
      <t>ホウモン</t>
    </rPh>
    <rPh sb="129" eb="130">
      <t>トウ</t>
    </rPh>
    <rPh sb="131" eb="132">
      <t>オコナ</t>
    </rPh>
    <rPh sb="134" eb="136">
      <t>セツゾク</t>
    </rPh>
    <rPh sb="136" eb="137">
      <t>リツ</t>
    </rPh>
    <rPh sb="137" eb="139">
      <t>コウジョウ</t>
    </rPh>
    <rPh sb="140" eb="141">
      <t>ト</t>
    </rPh>
    <rPh sb="142" eb="143">
      <t>ク</t>
    </rPh>
    <rPh sb="149" eb="150">
      <t>オオ</t>
    </rPh>
    <rPh sb="152" eb="154">
      <t>コウカ</t>
    </rPh>
    <rPh sb="155" eb="156">
      <t>デ</t>
    </rPh>
    <rPh sb="163" eb="166">
      <t>ゲスイドウ</t>
    </rPh>
    <rPh sb="166" eb="169">
      <t>シヨウリョウ</t>
    </rPh>
    <rPh sb="175" eb="177">
      <t>キンリン</t>
    </rPh>
    <rPh sb="177" eb="178">
      <t>シ</t>
    </rPh>
    <rPh sb="178" eb="179">
      <t>マチ</t>
    </rPh>
    <rPh sb="180" eb="182">
      <t>リョウキン</t>
    </rPh>
    <rPh sb="183" eb="185">
      <t>ヒカク</t>
    </rPh>
    <rPh sb="187" eb="189">
      <t>コウエイ</t>
    </rPh>
    <rPh sb="189" eb="191">
      <t>キギョウ</t>
    </rPh>
    <rPh sb="191" eb="193">
      <t>カイケイ</t>
    </rPh>
    <rPh sb="193" eb="195">
      <t>イコウ</t>
    </rPh>
    <rPh sb="195" eb="196">
      <t>ゴ</t>
    </rPh>
    <rPh sb="197" eb="199">
      <t>ケントウ</t>
    </rPh>
    <rPh sb="200" eb="202">
      <t>ヒツヨウ</t>
    </rPh>
    <rPh sb="210" eb="212">
      <t>シセツ</t>
    </rPh>
    <rPh sb="212" eb="215">
      <t>リヨウリツ</t>
    </rPh>
    <rPh sb="219" eb="221">
      <t>スウチ</t>
    </rPh>
    <rPh sb="222" eb="223">
      <t>アヤマ</t>
    </rPh>
    <rPh sb="230" eb="231">
      <t>ツギ</t>
    </rPh>
    <rPh sb="235" eb="237">
      <t>シュウセイ</t>
    </rPh>
    <rPh sb="247" eb="248">
      <t>アヤマ</t>
    </rPh>
    <rPh sb="258" eb="259">
      <t>タダ</t>
    </rPh>
    <rPh sb="272" eb="273">
      <t>アヤマ</t>
    </rPh>
    <rPh sb="283" eb="284">
      <t>タダ</t>
    </rPh>
    <phoneticPr fontId="4"/>
  </si>
  <si>
    <t>　施設の経年劣化により、維持管理費用の増大が見込まれるため、維持管理と改築修繕についてストックマネジメントの策定を行い、安定的な維持管理を行う。
　下水道接続率向上のため、未接続世帯への啓発活動を継続するとともに、経費節減に努め、効率的な事業運営を目指す。
　平成29年3月に「志摩市下水道事業経営戦略」を策定し、市ホームページへ掲載した。
　下水道事業の安定した経営実現のため、平成29年度から3ヶ年の継続事業により地方公営企業法適用化に取り組み、平成32年4月から公営企業会計への移行を予定している。
　</t>
    <rPh sb="1" eb="3">
      <t>シセツ</t>
    </rPh>
    <rPh sb="4" eb="5">
      <t>ヘ</t>
    </rPh>
    <rPh sb="5" eb="6">
      <t>ネン</t>
    </rPh>
    <rPh sb="6" eb="8">
      <t>レッカ</t>
    </rPh>
    <rPh sb="12" eb="14">
      <t>イジ</t>
    </rPh>
    <rPh sb="14" eb="16">
      <t>カンリ</t>
    </rPh>
    <rPh sb="16" eb="18">
      <t>ヒヨウ</t>
    </rPh>
    <rPh sb="19" eb="21">
      <t>ゾウダイ</t>
    </rPh>
    <rPh sb="22" eb="24">
      <t>ミコ</t>
    </rPh>
    <rPh sb="30" eb="32">
      <t>イジ</t>
    </rPh>
    <rPh sb="32" eb="34">
      <t>カンリ</t>
    </rPh>
    <rPh sb="35" eb="37">
      <t>カイチク</t>
    </rPh>
    <rPh sb="37" eb="39">
      <t>シュウゼン</t>
    </rPh>
    <rPh sb="54" eb="56">
      <t>サクテイ</t>
    </rPh>
    <rPh sb="57" eb="58">
      <t>オコナ</t>
    </rPh>
    <rPh sb="60" eb="63">
      <t>アンテイテキ</t>
    </rPh>
    <rPh sb="64" eb="66">
      <t>イジ</t>
    </rPh>
    <rPh sb="66" eb="68">
      <t>カンリ</t>
    </rPh>
    <rPh sb="69" eb="70">
      <t>オコナ</t>
    </rPh>
    <rPh sb="74" eb="77">
      <t>ゲスイドウ</t>
    </rPh>
    <rPh sb="77" eb="79">
      <t>セツゾク</t>
    </rPh>
    <rPh sb="79" eb="80">
      <t>リツ</t>
    </rPh>
    <rPh sb="80" eb="82">
      <t>コウジョウ</t>
    </rPh>
    <rPh sb="86" eb="87">
      <t>ミ</t>
    </rPh>
    <rPh sb="87" eb="89">
      <t>セツゾク</t>
    </rPh>
    <rPh sb="89" eb="91">
      <t>セタイ</t>
    </rPh>
    <rPh sb="93" eb="95">
      <t>ケイハツ</t>
    </rPh>
    <rPh sb="95" eb="97">
      <t>カツドウ</t>
    </rPh>
    <rPh sb="98" eb="100">
      <t>ケイゾク</t>
    </rPh>
    <rPh sb="107" eb="109">
      <t>ケイヒ</t>
    </rPh>
    <rPh sb="109" eb="111">
      <t>セツゲン</t>
    </rPh>
    <rPh sb="112" eb="113">
      <t>ツト</t>
    </rPh>
    <rPh sb="115" eb="118">
      <t>コウリツテキ</t>
    </rPh>
    <rPh sb="119" eb="121">
      <t>ジギョウ</t>
    </rPh>
    <rPh sb="121" eb="123">
      <t>ウンエイ</t>
    </rPh>
    <rPh sb="124" eb="126">
      <t>メザ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</si>
</sst>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2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4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 applyProtection="1">
      <alignment vertical="center"/>
      <protection hidden="1"/>
    </xf>
    <xf numFmtId="0" fontId="16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shrinkToFit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6912312"/>
        <c:axId val="357682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0.06</c:v>
                </c:pt>
                <c:pt idx="1">
                  <c:v>0.03</c:v>
                </c:pt>
                <c:pt idx="2">
                  <c:v>0.02</c:v>
                </c:pt>
                <c:pt idx="3">
                  <c:v>0.01</c:v>
                </c:pt>
                <c:pt idx="4">
                  <c:v>2.0499999999999998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6912312"/>
        <c:axId val="357682280"/>
      </c:lineChart>
      <c:dateAx>
        <c:axId val="3569123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7682280"/>
        <c:crosses val="autoZero"/>
        <c:auto val="1"/>
        <c:lblOffset val="100"/>
        <c:baseTimeUnit val="years"/>
      </c:dateAx>
      <c:valAx>
        <c:axId val="357682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69123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66.45</c:v>
                </c:pt>
                <c:pt idx="1">
                  <c:v>77.77</c:v>
                </c:pt>
                <c:pt idx="2">
                  <c:v>83</c:v>
                </c:pt>
                <c:pt idx="3">
                  <c:v>83.94</c:v>
                </c:pt>
                <c:pt idx="4">
                  <c:v>77.010000000000005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7683456"/>
        <c:axId val="3576838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7683456"/>
        <c:axId val="357683848"/>
      </c:lineChart>
      <c:dateAx>
        <c:axId val="357683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7683848"/>
        <c:crosses val="autoZero"/>
        <c:auto val="1"/>
        <c:lblOffset val="100"/>
        <c:baseTimeUnit val="years"/>
      </c:dateAx>
      <c:valAx>
        <c:axId val="3576838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768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7685024"/>
        <c:axId val="357685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7685024"/>
        <c:axId val="357685416"/>
      </c:lineChart>
      <c:dateAx>
        <c:axId val="3576850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7685416"/>
        <c:crosses val="autoZero"/>
        <c:auto val="1"/>
        <c:lblOffset val="100"/>
        <c:baseTimeUnit val="years"/>
      </c:dateAx>
      <c:valAx>
        <c:axId val="357685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76850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8038824"/>
        <c:axId val="3580392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8038824"/>
        <c:axId val="358039216"/>
      </c:lineChart>
      <c:dateAx>
        <c:axId val="3580388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8039216"/>
        <c:crosses val="autoZero"/>
        <c:auto val="1"/>
        <c:lblOffset val="100"/>
        <c:baseTimeUnit val="years"/>
      </c:dateAx>
      <c:valAx>
        <c:axId val="3580392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8038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8227368"/>
        <c:axId val="3582277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8227368"/>
        <c:axId val="358227760"/>
      </c:lineChart>
      <c:dateAx>
        <c:axId val="3582273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8227760"/>
        <c:crosses val="autoZero"/>
        <c:auto val="1"/>
        <c:lblOffset val="100"/>
        <c:baseTimeUnit val="years"/>
      </c:dateAx>
      <c:valAx>
        <c:axId val="3582277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82273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8228936"/>
        <c:axId val="3582293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8228936"/>
        <c:axId val="358229328"/>
      </c:lineChart>
      <c:dateAx>
        <c:axId val="358228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8229328"/>
        <c:crosses val="autoZero"/>
        <c:auto val="1"/>
        <c:lblOffset val="100"/>
        <c:baseTimeUnit val="years"/>
      </c:dateAx>
      <c:valAx>
        <c:axId val="3582293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8228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404.23</c:v>
                </c:pt>
                <c:pt idx="1">
                  <c:v>259.58</c:v>
                </c:pt>
                <c:pt idx="2">
                  <c:v>234.48</c:v>
                </c:pt>
                <c:pt idx="3">
                  <c:v>238.27</c:v>
                </c:pt>
                <c:pt idx="4">
                  <c:v>178.63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8230504"/>
        <c:axId val="358230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1144.05</c:v>
                </c:pt>
                <c:pt idx="1">
                  <c:v>1126.77</c:v>
                </c:pt>
                <c:pt idx="2">
                  <c:v>1044.8</c:v>
                </c:pt>
                <c:pt idx="3">
                  <c:v>1081.8</c:v>
                </c:pt>
                <c:pt idx="4">
                  <c:v>974.93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8230504"/>
        <c:axId val="358230896"/>
      </c:lineChart>
      <c:dateAx>
        <c:axId val="3582305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8230896"/>
        <c:crosses val="autoZero"/>
        <c:auto val="1"/>
        <c:lblOffset val="100"/>
        <c:baseTimeUnit val="years"/>
      </c:dateAx>
      <c:valAx>
        <c:axId val="358230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82305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43.41</c:v>
                </c:pt>
                <c:pt idx="1">
                  <c:v>58.48</c:v>
                </c:pt>
                <c:pt idx="2">
                  <c:v>49.02</c:v>
                </c:pt>
                <c:pt idx="3">
                  <c:v>49.09</c:v>
                </c:pt>
                <c:pt idx="4">
                  <c:v>58.71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8041960"/>
        <c:axId val="3580415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42.48</c:v>
                </c:pt>
                <c:pt idx="1">
                  <c:v>50.9</c:v>
                </c:pt>
                <c:pt idx="2">
                  <c:v>50.82</c:v>
                </c:pt>
                <c:pt idx="3">
                  <c:v>52.19</c:v>
                </c:pt>
                <c:pt idx="4">
                  <c:v>55.32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8041960"/>
        <c:axId val="358041568"/>
      </c:lineChart>
      <c:dateAx>
        <c:axId val="358041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8041568"/>
        <c:crosses val="autoZero"/>
        <c:auto val="1"/>
        <c:lblOffset val="100"/>
        <c:baseTimeUnit val="years"/>
      </c:dateAx>
      <c:valAx>
        <c:axId val="3580415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8041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557.41</c:v>
                </c:pt>
                <c:pt idx="1">
                  <c:v>427.71</c:v>
                </c:pt>
                <c:pt idx="2">
                  <c:v>490.53</c:v>
                </c:pt>
                <c:pt idx="3">
                  <c:v>482.55</c:v>
                </c:pt>
                <c:pt idx="4">
                  <c:v>432.75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8040392"/>
        <c:axId val="3583720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343.8</c:v>
                </c:pt>
                <c:pt idx="1">
                  <c:v>293.27</c:v>
                </c:pt>
                <c:pt idx="2">
                  <c:v>300.52</c:v>
                </c:pt>
                <c:pt idx="3">
                  <c:v>296.14</c:v>
                </c:pt>
                <c:pt idx="4">
                  <c:v>283.17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8040392"/>
        <c:axId val="358372048"/>
      </c:lineChart>
      <c:dateAx>
        <c:axId val="3580403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8372048"/>
        <c:crosses val="autoZero"/>
        <c:auto val="1"/>
        <c:lblOffset val="100"/>
        <c:baseTimeUnit val="years"/>
      </c:dateAx>
      <c:valAx>
        <c:axId val="3583720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80403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29.17</c:v>
                </c:pt>
                <c:pt idx="1">
                  <c:v>28.33</c:v>
                </c:pt>
                <c:pt idx="2">
                  <c:v>29.17</c:v>
                </c:pt>
                <c:pt idx="3">
                  <c:v>27.5</c:v>
                </c:pt>
                <c:pt idx="4">
                  <c:v>28.33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8373224"/>
        <c:axId val="358373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46.06</c:v>
                </c:pt>
                <c:pt idx="1">
                  <c:v>53.78</c:v>
                </c:pt>
                <c:pt idx="2">
                  <c:v>53.24</c:v>
                </c:pt>
                <c:pt idx="3">
                  <c:v>52.31</c:v>
                </c:pt>
                <c:pt idx="4">
                  <c:v>60.65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8373224"/>
        <c:axId val="358373616"/>
      </c:lineChart>
      <c:dateAx>
        <c:axId val="3583732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8373616"/>
        <c:crosses val="autoZero"/>
        <c:auto val="1"/>
        <c:lblOffset val="100"/>
        <c:baseTimeUnit val="years"/>
      </c:dateAx>
      <c:valAx>
        <c:axId val="358373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83732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65.75</c:v>
                </c:pt>
                <c:pt idx="1">
                  <c:v>67.06</c:v>
                </c:pt>
                <c:pt idx="2">
                  <c:v>68.760000000000005</c:v>
                </c:pt>
                <c:pt idx="3">
                  <c:v>69.63</c:v>
                </c:pt>
                <c:pt idx="4">
                  <c:v>70.33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8374792"/>
        <c:axId val="358584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72.989999999999995</c:v>
                </c:pt>
                <c:pt idx="1">
                  <c:v>84.06</c:v>
                </c:pt>
                <c:pt idx="2">
                  <c:v>84.07</c:v>
                </c:pt>
                <c:pt idx="3">
                  <c:v>84.32</c:v>
                </c:pt>
                <c:pt idx="4">
                  <c:v>84.58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8374792"/>
        <c:axId val="358584704"/>
      </c:lineChart>
      <c:dateAx>
        <c:axId val="3583747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8584704"/>
        <c:crosses val="autoZero"/>
        <c:auto val="1"/>
        <c:lblOffset val="100"/>
        <c:baseTimeUnit val="years"/>
      </c:dateAx>
      <c:valAx>
        <c:axId val="358584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83747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【914.53】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【276.78】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S62" zoomScaleNormal="100" workbookViewId="0">
      <selection activeCell="BL83" sqref="BL83"/>
    </sheetView>
  </sheetViews>
  <sheetFormatPr defaultColWidth="2.625" defaultRowHeight="13.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>
      <c r="A6" s="2"/>
      <c r="B6" s="75" t="str">
        <f>データ!H6</f>
        <v>三重県　志摩市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>
      <c r="A7" s="2"/>
      <c r="B7" s="63" t="s">
        <v>1</v>
      </c>
      <c r="C7" s="63"/>
      <c r="D7" s="63"/>
      <c r="E7" s="63"/>
      <c r="F7" s="63"/>
      <c r="G7" s="63"/>
      <c r="H7" s="63"/>
      <c r="I7" s="63" t="s">
        <v>2</v>
      </c>
      <c r="J7" s="63"/>
      <c r="K7" s="63"/>
      <c r="L7" s="63"/>
      <c r="M7" s="63"/>
      <c r="N7" s="63"/>
      <c r="O7" s="63"/>
      <c r="P7" s="63" t="s">
        <v>3</v>
      </c>
      <c r="Q7" s="63"/>
      <c r="R7" s="63"/>
      <c r="S7" s="63"/>
      <c r="T7" s="63"/>
      <c r="U7" s="63"/>
      <c r="V7" s="63"/>
      <c r="W7" s="63" t="s">
        <v>4</v>
      </c>
      <c r="X7" s="63"/>
      <c r="Y7" s="63"/>
      <c r="Z7" s="63"/>
      <c r="AA7" s="63"/>
      <c r="AB7" s="63"/>
      <c r="AC7" s="63"/>
      <c r="AD7" s="63" t="s">
        <v>5</v>
      </c>
      <c r="AE7" s="63"/>
      <c r="AF7" s="63"/>
      <c r="AG7" s="63"/>
      <c r="AH7" s="63"/>
      <c r="AI7" s="63"/>
      <c r="AJ7" s="63"/>
      <c r="AK7" s="4"/>
      <c r="AL7" s="63" t="s">
        <v>6</v>
      </c>
      <c r="AM7" s="63"/>
      <c r="AN7" s="63"/>
      <c r="AO7" s="63"/>
      <c r="AP7" s="63"/>
      <c r="AQ7" s="63"/>
      <c r="AR7" s="63"/>
      <c r="AS7" s="63"/>
      <c r="AT7" s="63" t="s">
        <v>7</v>
      </c>
      <c r="AU7" s="63"/>
      <c r="AV7" s="63"/>
      <c r="AW7" s="63"/>
      <c r="AX7" s="63"/>
      <c r="AY7" s="63"/>
      <c r="AZ7" s="63"/>
      <c r="BA7" s="63"/>
      <c r="BB7" s="63" t="s">
        <v>8</v>
      </c>
      <c r="BC7" s="63"/>
      <c r="BD7" s="63"/>
      <c r="BE7" s="63"/>
      <c r="BF7" s="63"/>
      <c r="BG7" s="63"/>
      <c r="BH7" s="63"/>
      <c r="BI7" s="63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>
      <c r="A8" s="2"/>
      <c r="B8" s="72" t="str">
        <f>データ!I6</f>
        <v>法非適用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農業集落排水</v>
      </c>
      <c r="Q8" s="72"/>
      <c r="R8" s="72"/>
      <c r="S8" s="72"/>
      <c r="T8" s="72"/>
      <c r="U8" s="72"/>
      <c r="V8" s="72"/>
      <c r="W8" s="72" t="str">
        <f>データ!L6</f>
        <v>F2</v>
      </c>
      <c r="X8" s="72"/>
      <c r="Y8" s="72"/>
      <c r="Z8" s="72"/>
      <c r="AA8" s="72"/>
      <c r="AB8" s="72"/>
      <c r="AC8" s="72"/>
      <c r="AD8" s="73" t="s">
        <v>122</v>
      </c>
      <c r="AE8" s="73"/>
      <c r="AF8" s="73"/>
      <c r="AG8" s="73"/>
      <c r="AH8" s="73"/>
      <c r="AI8" s="73"/>
      <c r="AJ8" s="73"/>
      <c r="AK8" s="4"/>
      <c r="AL8" s="67">
        <f>データ!S6</f>
        <v>52140</v>
      </c>
      <c r="AM8" s="67"/>
      <c r="AN8" s="67"/>
      <c r="AO8" s="67"/>
      <c r="AP8" s="67"/>
      <c r="AQ8" s="67"/>
      <c r="AR8" s="67"/>
      <c r="AS8" s="67"/>
      <c r="AT8" s="66">
        <f>データ!T6</f>
        <v>178.95</v>
      </c>
      <c r="AU8" s="66"/>
      <c r="AV8" s="66"/>
      <c r="AW8" s="66"/>
      <c r="AX8" s="66"/>
      <c r="AY8" s="66"/>
      <c r="AZ8" s="66"/>
      <c r="BA8" s="66"/>
      <c r="BB8" s="66">
        <f>データ!U6</f>
        <v>291.37</v>
      </c>
      <c r="BC8" s="66"/>
      <c r="BD8" s="66"/>
      <c r="BE8" s="66"/>
      <c r="BF8" s="66"/>
      <c r="BG8" s="66"/>
      <c r="BH8" s="66"/>
      <c r="BI8" s="66"/>
      <c r="BJ8" s="4"/>
      <c r="BK8" s="4"/>
      <c r="BL8" s="70" t="s">
        <v>10</v>
      </c>
      <c r="BM8" s="71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>
      <c r="A9" s="2"/>
      <c r="B9" s="63" t="s">
        <v>12</v>
      </c>
      <c r="C9" s="63"/>
      <c r="D9" s="63"/>
      <c r="E9" s="63"/>
      <c r="F9" s="63"/>
      <c r="G9" s="63"/>
      <c r="H9" s="63"/>
      <c r="I9" s="63" t="s">
        <v>13</v>
      </c>
      <c r="J9" s="63"/>
      <c r="K9" s="63"/>
      <c r="L9" s="63"/>
      <c r="M9" s="63"/>
      <c r="N9" s="63"/>
      <c r="O9" s="63"/>
      <c r="P9" s="63" t="s">
        <v>14</v>
      </c>
      <c r="Q9" s="63"/>
      <c r="R9" s="63"/>
      <c r="S9" s="63"/>
      <c r="T9" s="63"/>
      <c r="U9" s="63"/>
      <c r="V9" s="63"/>
      <c r="W9" s="63" t="s">
        <v>15</v>
      </c>
      <c r="X9" s="63"/>
      <c r="Y9" s="63"/>
      <c r="Z9" s="63"/>
      <c r="AA9" s="63"/>
      <c r="AB9" s="63"/>
      <c r="AC9" s="63"/>
      <c r="AD9" s="63" t="s">
        <v>16</v>
      </c>
      <c r="AE9" s="63"/>
      <c r="AF9" s="63"/>
      <c r="AG9" s="63"/>
      <c r="AH9" s="63"/>
      <c r="AI9" s="63"/>
      <c r="AJ9" s="63"/>
      <c r="AK9" s="4"/>
      <c r="AL9" s="63" t="s">
        <v>17</v>
      </c>
      <c r="AM9" s="63"/>
      <c r="AN9" s="63"/>
      <c r="AO9" s="63"/>
      <c r="AP9" s="63"/>
      <c r="AQ9" s="63"/>
      <c r="AR9" s="63"/>
      <c r="AS9" s="63"/>
      <c r="AT9" s="63" t="s">
        <v>18</v>
      </c>
      <c r="AU9" s="63"/>
      <c r="AV9" s="63"/>
      <c r="AW9" s="63"/>
      <c r="AX9" s="63"/>
      <c r="AY9" s="63"/>
      <c r="AZ9" s="63"/>
      <c r="BA9" s="63"/>
      <c r="BB9" s="63" t="s">
        <v>19</v>
      </c>
      <c r="BC9" s="63"/>
      <c r="BD9" s="63"/>
      <c r="BE9" s="63"/>
      <c r="BF9" s="63"/>
      <c r="BG9" s="63"/>
      <c r="BH9" s="63"/>
      <c r="BI9" s="63"/>
      <c r="BJ9" s="4"/>
      <c r="BK9" s="4"/>
      <c r="BL9" s="64" t="s">
        <v>20</v>
      </c>
      <c r="BM9" s="65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>
      <c r="A10" s="2"/>
      <c r="B10" s="66" t="str">
        <f>データ!N6</f>
        <v>-</v>
      </c>
      <c r="C10" s="66"/>
      <c r="D10" s="66"/>
      <c r="E10" s="66"/>
      <c r="F10" s="66"/>
      <c r="G10" s="66"/>
      <c r="H10" s="66"/>
      <c r="I10" s="66" t="str">
        <f>データ!O6</f>
        <v>該当数値なし</v>
      </c>
      <c r="J10" s="66"/>
      <c r="K10" s="66"/>
      <c r="L10" s="66"/>
      <c r="M10" s="66"/>
      <c r="N10" s="66"/>
      <c r="O10" s="66"/>
      <c r="P10" s="66">
        <f>データ!P6</f>
        <v>2.2999999999999998</v>
      </c>
      <c r="Q10" s="66"/>
      <c r="R10" s="66"/>
      <c r="S10" s="66"/>
      <c r="T10" s="66"/>
      <c r="U10" s="66"/>
      <c r="V10" s="66"/>
      <c r="W10" s="66">
        <f>データ!Q6</f>
        <v>97.22</v>
      </c>
      <c r="X10" s="66"/>
      <c r="Y10" s="66"/>
      <c r="Z10" s="66"/>
      <c r="AA10" s="66"/>
      <c r="AB10" s="66"/>
      <c r="AC10" s="66"/>
      <c r="AD10" s="67">
        <f>データ!R6</f>
        <v>4233</v>
      </c>
      <c r="AE10" s="67"/>
      <c r="AF10" s="67"/>
      <c r="AG10" s="67"/>
      <c r="AH10" s="67"/>
      <c r="AI10" s="67"/>
      <c r="AJ10" s="67"/>
      <c r="AK10" s="2"/>
      <c r="AL10" s="67">
        <f>データ!V6</f>
        <v>1193</v>
      </c>
      <c r="AM10" s="67"/>
      <c r="AN10" s="67"/>
      <c r="AO10" s="67"/>
      <c r="AP10" s="67"/>
      <c r="AQ10" s="67"/>
      <c r="AR10" s="67"/>
      <c r="AS10" s="67"/>
      <c r="AT10" s="66">
        <f>データ!W6</f>
        <v>0.5</v>
      </c>
      <c r="AU10" s="66"/>
      <c r="AV10" s="66"/>
      <c r="AW10" s="66"/>
      <c r="AX10" s="66"/>
      <c r="AY10" s="66"/>
      <c r="AZ10" s="66"/>
      <c r="BA10" s="66"/>
      <c r="BB10" s="66">
        <f>データ!X6</f>
        <v>2386</v>
      </c>
      <c r="BC10" s="66"/>
      <c r="BD10" s="66"/>
      <c r="BE10" s="66"/>
      <c r="BF10" s="66"/>
      <c r="BG10" s="66"/>
      <c r="BH10" s="66"/>
      <c r="BI10" s="66"/>
      <c r="BJ10" s="2"/>
      <c r="BK10" s="2"/>
      <c r="BL10" s="68" t="s">
        <v>22</v>
      </c>
      <c r="BM10" s="69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8" t="s">
        <v>24</v>
      </c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</row>
    <row r="14" spans="1:78" ht="13.5" customHeight="1">
      <c r="A14" s="2"/>
      <c r="B14" s="60" t="s">
        <v>25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2"/>
      <c r="BK14" s="2"/>
      <c r="BL14" s="42" t="s">
        <v>26</v>
      </c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4"/>
    </row>
    <row r="15" spans="1:78" ht="13.5" customHeight="1">
      <c r="A15" s="2"/>
      <c r="B15" s="55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7"/>
      <c r="BK15" s="2"/>
      <c r="BL15" s="45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7"/>
    </row>
    <row r="16" spans="1:78" ht="13.5" customHeight="1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48" t="s">
        <v>124</v>
      </c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50"/>
    </row>
    <row r="17" spans="1:78" ht="13.5" customHeight="1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48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50"/>
    </row>
    <row r="18" spans="1:78" ht="13.5" customHeight="1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48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50"/>
    </row>
    <row r="19" spans="1:78" ht="13.5" customHeight="1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48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50"/>
    </row>
    <row r="20" spans="1:78" ht="13.5" customHeight="1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48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50"/>
    </row>
    <row r="21" spans="1:78" ht="13.5" customHeight="1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48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50"/>
    </row>
    <row r="22" spans="1:78" ht="13.5" customHeight="1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48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50"/>
    </row>
    <row r="23" spans="1:78" ht="13.5" customHeight="1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48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50"/>
    </row>
    <row r="24" spans="1:78" ht="13.5" customHeight="1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48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50"/>
    </row>
    <row r="25" spans="1:78" ht="13.5" customHeight="1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48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50"/>
    </row>
    <row r="26" spans="1:78" ht="13.5" customHeight="1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48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50"/>
    </row>
    <row r="27" spans="1:78" ht="13.5" customHeight="1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48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50"/>
    </row>
    <row r="28" spans="1:78" ht="13.5" customHeight="1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48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50"/>
    </row>
    <row r="29" spans="1:78" ht="13.5" customHeight="1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48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50"/>
    </row>
    <row r="30" spans="1:78" ht="13.5" customHeight="1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48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50"/>
    </row>
    <row r="31" spans="1:78" ht="13.5" customHeight="1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48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50"/>
    </row>
    <row r="32" spans="1:78" ht="13.5" customHeight="1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48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50"/>
    </row>
    <row r="33" spans="1:78" ht="13.5" customHeight="1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48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50"/>
    </row>
    <row r="34" spans="1:78" ht="13.5" customHeight="1">
      <c r="A34" s="2"/>
      <c r="B34" s="17"/>
      <c r="C34" s="54" t="s">
        <v>27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20"/>
      <c r="R34" s="54" t="s">
        <v>28</v>
      </c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20"/>
      <c r="AG34" s="54" t="s">
        <v>29</v>
      </c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20"/>
      <c r="AV34" s="54" t="s">
        <v>30</v>
      </c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19"/>
      <c r="BK34" s="2"/>
      <c r="BL34" s="48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50"/>
    </row>
    <row r="35" spans="1:78" ht="13.5" customHeight="1">
      <c r="A35" s="2"/>
      <c r="B35" s="17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20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20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20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19"/>
      <c r="BK35" s="2"/>
      <c r="BL35" s="48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50"/>
    </row>
    <row r="36" spans="1:78" ht="13.5" customHeight="1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48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50"/>
    </row>
    <row r="37" spans="1:78" ht="13.5" customHeight="1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48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50"/>
    </row>
    <row r="38" spans="1:78" ht="13.5" customHeight="1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48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50"/>
    </row>
    <row r="39" spans="1:78" ht="13.5" customHeight="1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48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50"/>
    </row>
    <row r="40" spans="1:78" ht="13.5" customHeight="1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48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50"/>
    </row>
    <row r="41" spans="1:78" ht="13.5" customHeight="1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48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50"/>
    </row>
    <row r="42" spans="1:78" ht="13.5" customHeight="1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48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50"/>
    </row>
    <row r="43" spans="1:78" ht="13.5" customHeight="1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48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50"/>
    </row>
    <row r="44" spans="1:78" ht="13.5" customHeight="1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51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3"/>
    </row>
    <row r="45" spans="1:78" ht="13.5" customHeight="1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42" t="s">
        <v>31</v>
      </c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4"/>
    </row>
    <row r="46" spans="1:78" ht="13.5" customHeight="1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45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7"/>
    </row>
    <row r="47" spans="1:78" ht="13.5" customHeight="1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48" t="s">
        <v>123</v>
      </c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50"/>
    </row>
    <row r="48" spans="1:78" ht="13.5" customHeight="1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48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50"/>
    </row>
    <row r="49" spans="1:78" ht="13.5" customHeight="1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48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50"/>
    </row>
    <row r="50" spans="1:78" ht="13.5" customHeight="1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48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50"/>
    </row>
    <row r="51" spans="1:78" ht="13.5" customHeight="1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48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50"/>
    </row>
    <row r="52" spans="1:78" ht="13.5" customHeight="1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48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50"/>
    </row>
    <row r="53" spans="1:78" ht="13.5" customHeight="1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48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50"/>
    </row>
    <row r="54" spans="1:78" ht="13.5" customHeight="1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48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  <c r="BZ54" s="50"/>
    </row>
    <row r="55" spans="1:78" ht="13.5" customHeight="1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48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49"/>
      <c r="BZ55" s="50"/>
    </row>
    <row r="56" spans="1:78" ht="13.5" customHeight="1">
      <c r="A56" s="2"/>
      <c r="B56" s="17"/>
      <c r="C56" s="54" t="s">
        <v>32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20"/>
      <c r="R56" s="54" t="s">
        <v>33</v>
      </c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20"/>
      <c r="AG56" s="54" t="s">
        <v>34</v>
      </c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20"/>
      <c r="AV56" s="54" t="s">
        <v>35</v>
      </c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19"/>
      <c r="BK56" s="2"/>
      <c r="BL56" s="48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50"/>
    </row>
    <row r="57" spans="1:78" ht="13.5" customHeight="1">
      <c r="A57" s="2"/>
      <c r="B57" s="17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20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20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20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19"/>
      <c r="BK57" s="2"/>
      <c r="BL57" s="48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50"/>
    </row>
    <row r="58" spans="1:78" ht="13.5" customHeight="1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48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50"/>
    </row>
    <row r="59" spans="1:78" ht="13.5" customHeight="1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8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50"/>
    </row>
    <row r="60" spans="1:78" ht="13.5" customHeight="1">
      <c r="A60" s="2"/>
      <c r="B60" s="55" t="s">
        <v>36</v>
      </c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7"/>
      <c r="BK60" s="2"/>
      <c r="BL60" s="48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50"/>
    </row>
    <row r="61" spans="1:78" ht="13.5" customHeight="1">
      <c r="A61" s="2"/>
      <c r="B61" s="55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7"/>
      <c r="BK61" s="2"/>
      <c r="BL61" s="48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50"/>
    </row>
    <row r="62" spans="1:78" ht="13.5" customHeight="1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48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50"/>
    </row>
    <row r="63" spans="1:78" ht="13.5" customHeight="1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51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3"/>
    </row>
    <row r="64" spans="1:78" ht="13.5" customHeight="1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42" t="s">
        <v>37</v>
      </c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44"/>
    </row>
    <row r="65" spans="1:78" ht="13.5" customHeight="1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45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7"/>
    </row>
    <row r="66" spans="1:78" ht="13.5" customHeight="1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48" t="s">
        <v>125</v>
      </c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50"/>
    </row>
    <row r="67" spans="1:78" ht="13.5" customHeight="1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48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49"/>
      <c r="BX67" s="49"/>
      <c r="BY67" s="49"/>
      <c r="BZ67" s="50"/>
    </row>
    <row r="68" spans="1:78" ht="13.5" customHeight="1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48"/>
      <c r="BM68" s="49"/>
      <c r="BN68" s="49"/>
      <c r="BO68" s="49"/>
      <c r="BP68" s="49"/>
      <c r="BQ68" s="49"/>
      <c r="BR68" s="49"/>
      <c r="BS68" s="49"/>
      <c r="BT68" s="49"/>
      <c r="BU68" s="49"/>
      <c r="BV68" s="49"/>
      <c r="BW68" s="49"/>
      <c r="BX68" s="49"/>
      <c r="BY68" s="49"/>
      <c r="BZ68" s="50"/>
    </row>
    <row r="69" spans="1:78" ht="13.5" customHeight="1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48"/>
      <c r="BM69" s="49"/>
      <c r="BN69" s="49"/>
      <c r="BO69" s="49"/>
      <c r="BP69" s="49"/>
      <c r="BQ69" s="49"/>
      <c r="BR69" s="49"/>
      <c r="BS69" s="49"/>
      <c r="BT69" s="49"/>
      <c r="BU69" s="49"/>
      <c r="BV69" s="49"/>
      <c r="BW69" s="49"/>
      <c r="BX69" s="49"/>
      <c r="BY69" s="49"/>
      <c r="BZ69" s="50"/>
    </row>
    <row r="70" spans="1:78" ht="13.5" customHeight="1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48"/>
      <c r="BM70" s="49"/>
      <c r="BN70" s="49"/>
      <c r="BO70" s="49"/>
      <c r="BP70" s="49"/>
      <c r="BQ70" s="49"/>
      <c r="BR70" s="49"/>
      <c r="BS70" s="49"/>
      <c r="BT70" s="49"/>
      <c r="BU70" s="49"/>
      <c r="BV70" s="49"/>
      <c r="BW70" s="49"/>
      <c r="BX70" s="49"/>
      <c r="BY70" s="49"/>
      <c r="BZ70" s="50"/>
    </row>
    <row r="71" spans="1:78" ht="13.5" customHeight="1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48"/>
      <c r="BM71" s="49"/>
      <c r="BN71" s="49"/>
      <c r="BO71" s="49"/>
      <c r="BP71" s="49"/>
      <c r="BQ71" s="49"/>
      <c r="BR71" s="49"/>
      <c r="BS71" s="49"/>
      <c r="BT71" s="49"/>
      <c r="BU71" s="49"/>
      <c r="BV71" s="49"/>
      <c r="BW71" s="49"/>
      <c r="BX71" s="49"/>
      <c r="BY71" s="49"/>
      <c r="BZ71" s="50"/>
    </row>
    <row r="72" spans="1:78" ht="13.5" customHeight="1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48"/>
      <c r="BM72" s="49"/>
      <c r="BN72" s="49"/>
      <c r="BO72" s="49"/>
      <c r="BP72" s="49"/>
      <c r="BQ72" s="49"/>
      <c r="BR72" s="49"/>
      <c r="BS72" s="49"/>
      <c r="BT72" s="49"/>
      <c r="BU72" s="49"/>
      <c r="BV72" s="49"/>
      <c r="BW72" s="49"/>
      <c r="BX72" s="49"/>
      <c r="BY72" s="49"/>
      <c r="BZ72" s="50"/>
    </row>
    <row r="73" spans="1:78" ht="13.5" customHeight="1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48"/>
      <c r="BM73" s="49"/>
      <c r="BN73" s="49"/>
      <c r="BO73" s="49"/>
      <c r="BP73" s="49"/>
      <c r="BQ73" s="49"/>
      <c r="BR73" s="49"/>
      <c r="BS73" s="49"/>
      <c r="BT73" s="49"/>
      <c r="BU73" s="49"/>
      <c r="BV73" s="49"/>
      <c r="BW73" s="49"/>
      <c r="BX73" s="49"/>
      <c r="BY73" s="49"/>
      <c r="BZ73" s="50"/>
    </row>
    <row r="74" spans="1:78" ht="13.5" customHeight="1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48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50"/>
    </row>
    <row r="75" spans="1:78" ht="13.5" customHeight="1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48"/>
      <c r="BM75" s="49"/>
      <c r="BN75" s="49"/>
      <c r="BO75" s="49"/>
      <c r="BP75" s="49"/>
      <c r="BQ75" s="49"/>
      <c r="BR75" s="49"/>
      <c r="BS75" s="49"/>
      <c r="BT75" s="49"/>
      <c r="BU75" s="49"/>
      <c r="BV75" s="49"/>
      <c r="BW75" s="49"/>
      <c r="BX75" s="49"/>
      <c r="BY75" s="49"/>
      <c r="BZ75" s="50"/>
    </row>
    <row r="76" spans="1:78" ht="13.5" customHeight="1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48"/>
      <c r="BM76" s="49"/>
      <c r="BN76" s="49"/>
      <c r="BO76" s="49"/>
      <c r="BP76" s="49"/>
      <c r="BQ76" s="49"/>
      <c r="BR76" s="49"/>
      <c r="BS76" s="49"/>
      <c r="BT76" s="49"/>
      <c r="BU76" s="49"/>
      <c r="BV76" s="49"/>
      <c r="BW76" s="49"/>
      <c r="BX76" s="49"/>
      <c r="BY76" s="49"/>
      <c r="BZ76" s="50"/>
    </row>
    <row r="77" spans="1:78" ht="13.5" customHeight="1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48"/>
      <c r="BM77" s="49"/>
      <c r="BN77" s="49"/>
      <c r="BO77" s="49"/>
      <c r="BP77" s="49"/>
      <c r="BQ77" s="49"/>
      <c r="BR77" s="49"/>
      <c r="BS77" s="49"/>
      <c r="BT77" s="49"/>
      <c r="BU77" s="49"/>
      <c r="BV77" s="49"/>
      <c r="BW77" s="49"/>
      <c r="BX77" s="49"/>
      <c r="BY77" s="49"/>
      <c r="BZ77" s="50"/>
    </row>
    <row r="78" spans="1:78" ht="13.5" customHeight="1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48"/>
      <c r="BM78" s="49"/>
      <c r="BN78" s="49"/>
      <c r="BO78" s="49"/>
      <c r="BP78" s="49"/>
      <c r="BQ78" s="49"/>
      <c r="BR78" s="49"/>
      <c r="BS78" s="49"/>
      <c r="BT78" s="49"/>
      <c r="BU78" s="49"/>
      <c r="BV78" s="49"/>
      <c r="BW78" s="49"/>
      <c r="BX78" s="49"/>
      <c r="BY78" s="49"/>
      <c r="BZ78" s="50"/>
    </row>
    <row r="79" spans="1:78" ht="13.5" customHeight="1">
      <c r="A79" s="2"/>
      <c r="B79" s="17"/>
      <c r="C79" s="54" t="s">
        <v>38</v>
      </c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20"/>
      <c r="V79" s="20"/>
      <c r="W79" s="54" t="s">
        <v>39</v>
      </c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20"/>
      <c r="AP79" s="20"/>
      <c r="AQ79" s="54" t="s">
        <v>40</v>
      </c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18"/>
      <c r="BJ79" s="19"/>
      <c r="BK79" s="2"/>
      <c r="BL79" s="48"/>
      <c r="BM79" s="49"/>
      <c r="BN79" s="49"/>
      <c r="BO79" s="49"/>
      <c r="BP79" s="49"/>
      <c r="BQ79" s="49"/>
      <c r="BR79" s="49"/>
      <c r="BS79" s="49"/>
      <c r="BT79" s="49"/>
      <c r="BU79" s="49"/>
      <c r="BV79" s="49"/>
      <c r="BW79" s="49"/>
      <c r="BX79" s="49"/>
      <c r="BY79" s="49"/>
      <c r="BZ79" s="50"/>
    </row>
    <row r="80" spans="1:78" ht="13.5" customHeight="1">
      <c r="A80" s="2"/>
      <c r="B80" s="17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20"/>
      <c r="V80" s="20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20"/>
      <c r="AP80" s="20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18"/>
      <c r="BJ80" s="19"/>
      <c r="BK80" s="2"/>
      <c r="BL80" s="48"/>
      <c r="BM80" s="49"/>
      <c r="BN80" s="49"/>
      <c r="BO80" s="49"/>
      <c r="BP80" s="49"/>
      <c r="BQ80" s="49"/>
      <c r="BR80" s="49"/>
      <c r="BS80" s="49"/>
      <c r="BT80" s="49"/>
      <c r="BU80" s="49"/>
      <c r="BV80" s="49"/>
      <c r="BW80" s="49"/>
      <c r="BX80" s="49"/>
      <c r="BY80" s="49"/>
      <c r="BZ80" s="50"/>
    </row>
    <row r="81" spans="1:78" ht="13.5" customHeight="1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48"/>
      <c r="BM81" s="49"/>
      <c r="BN81" s="49"/>
      <c r="BO81" s="49"/>
      <c r="BP81" s="49"/>
      <c r="BQ81" s="49"/>
      <c r="BR81" s="49"/>
      <c r="BS81" s="49"/>
      <c r="BT81" s="49"/>
      <c r="BU81" s="49"/>
      <c r="BV81" s="49"/>
      <c r="BW81" s="49"/>
      <c r="BX81" s="49"/>
      <c r="BY81" s="49"/>
      <c r="BZ81" s="50"/>
    </row>
    <row r="82" spans="1:78" ht="13.5" customHeight="1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1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3"/>
    </row>
    <row r="83" spans="1:78">
      <c r="C83" s="2" t="s">
        <v>41</v>
      </c>
    </row>
    <row r="84" spans="1:78">
      <c r="C84" s="2" t="s">
        <v>42</v>
      </c>
    </row>
    <row r="85" spans="1:78" hidden="1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>
      <c r="B86" s="26"/>
      <c r="C86" s="26"/>
      <c r="D86" s="26"/>
      <c r="E86" s="26" t="str">
        <f>データ!AI6</f>
        <v/>
      </c>
      <c r="F86" s="26" t="s">
        <v>55</v>
      </c>
      <c r="G86" s="26" t="s">
        <v>55</v>
      </c>
      <c r="H86" s="26" t="str">
        <f>データ!BP6</f>
        <v>【914.53】</v>
      </c>
      <c r="I86" s="26" t="str">
        <f>データ!CA6</f>
        <v>【55.73】</v>
      </c>
      <c r="J86" s="26" t="str">
        <f>データ!CL6</f>
        <v>【276.78】</v>
      </c>
      <c r="K86" s="26" t="str">
        <f>データ!CW6</f>
        <v>【59.15】</v>
      </c>
      <c r="L86" s="26" t="str">
        <f>データ!DH6</f>
        <v>【85.01】</v>
      </c>
      <c r="M86" s="26" t="s">
        <v>56</v>
      </c>
      <c r="N86" s="26" t="s">
        <v>56</v>
      </c>
      <c r="O86" s="26" t="str">
        <f>データ!EO6</f>
        <v>【1.58】</v>
      </c>
    </row>
  </sheetData>
  <sheetProtection password="B319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/>
  <cols>
    <col min="1" max="1" width="9" style="3"/>
    <col min="2" max="144" width="11.875" style="3" customWidth="1"/>
    <col min="145" max="16384" width="9" style="3"/>
  </cols>
  <sheetData>
    <row r="1" spans="1:145">
      <c r="A1" s="3" t="s">
        <v>57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>
      <c r="A2" s="28" t="s">
        <v>58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>
      <c r="A3" s="28" t="s">
        <v>59</v>
      </c>
      <c r="B3" s="29" t="s">
        <v>60</v>
      </c>
      <c r="C3" s="29" t="s">
        <v>61</v>
      </c>
      <c r="D3" s="29" t="s">
        <v>62</v>
      </c>
      <c r="E3" s="29" t="s">
        <v>63</v>
      </c>
      <c r="F3" s="29" t="s">
        <v>64</v>
      </c>
      <c r="G3" s="29" t="s">
        <v>65</v>
      </c>
      <c r="H3" s="77" t="s">
        <v>66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67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68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>
      <c r="A4" s="28" t="s">
        <v>69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70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71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72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73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74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75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76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77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78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79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80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>
      <c r="A5" s="28" t="s">
        <v>81</v>
      </c>
      <c r="B5" s="31"/>
      <c r="C5" s="31"/>
      <c r="D5" s="31"/>
      <c r="E5" s="31"/>
      <c r="F5" s="31"/>
      <c r="G5" s="31"/>
      <c r="H5" s="32" t="s">
        <v>82</v>
      </c>
      <c r="I5" s="32" t="s">
        <v>83</v>
      </c>
      <c r="J5" s="32" t="s">
        <v>84</v>
      </c>
      <c r="K5" s="32" t="s">
        <v>85</v>
      </c>
      <c r="L5" s="32" t="s">
        <v>86</v>
      </c>
      <c r="M5" s="32" t="s">
        <v>5</v>
      </c>
      <c r="N5" s="32" t="s">
        <v>87</v>
      </c>
      <c r="O5" s="32" t="s">
        <v>88</v>
      </c>
      <c r="P5" s="32" t="s">
        <v>89</v>
      </c>
      <c r="Q5" s="32" t="s">
        <v>90</v>
      </c>
      <c r="R5" s="32" t="s">
        <v>91</v>
      </c>
      <c r="S5" s="32" t="s">
        <v>92</v>
      </c>
      <c r="T5" s="32" t="s">
        <v>93</v>
      </c>
      <c r="U5" s="32" t="s">
        <v>94</v>
      </c>
      <c r="V5" s="32" t="s">
        <v>95</v>
      </c>
      <c r="W5" s="32" t="s">
        <v>96</v>
      </c>
      <c r="X5" s="32" t="s">
        <v>97</v>
      </c>
      <c r="Y5" s="32" t="s">
        <v>98</v>
      </c>
      <c r="Z5" s="32" t="s">
        <v>99</v>
      </c>
      <c r="AA5" s="32" t="s">
        <v>100</v>
      </c>
      <c r="AB5" s="32" t="s">
        <v>101</v>
      </c>
      <c r="AC5" s="32" t="s">
        <v>102</v>
      </c>
      <c r="AD5" s="32" t="s">
        <v>103</v>
      </c>
      <c r="AE5" s="32" t="s">
        <v>104</v>
      </c>
      <c r="AF5" s="32" t="s">
        <v>105</v>
      </c>
      <c r="AG5" s="32" t="s">
        <v>106</v>
      </c>
      <c r="AH5" s="32" t="s">
        <v>107</v>
      </c>
      <c r="AI5" s="32" t="s">
        <v>43</v>
      </c>
      <c r="AJ5" s="32" t="s">
        <v>98</v>
      </c>
      <c r="AK5" s="32" t="s">
        <v>99</v>
      </c>
      <c r="AL5" s="32" t="s">
        <v>100</v>
      </c>
      <c r="AM5" s="32" t="s">
        <v>101</v>
      </c>
      <c r="AN5" s="32" t="s">
        <v>102</v>
      </c>
      <c r="AO5" s="32" t="s">
        <v>103</v>
      </c>
      <c r="AP5" s="32" t="s">
        <v>104</v>
      </c>
      <c r="AQ5" s="32" t="s">
        <v>105</v>
      </c>
      <c r="AR5" s="32" t="s">
        <v>106</v>
      </c>
      <c r="AS5" s="32" t="s">
        <v>107</v>
      </c>
      <c r="AT5" s="32" t="s">
        <v>108</v>
      </c>
      <c r="AU5" s="32" t="s">
        <v>98</v>
      </c>
      <c r="AV5" s="32" t="s">
        <v>99</v>
      </c>
      <c r="AW5" s="32" t="s">
        <v>100</v>
      </c>
      <c r="AX5" s="32" t="s">
        <v>101</v>
      </c>
      <c r="AY5" s="32" t="s">
        <v>102</v>
      </c>
      <c r="AZ5" s="32" t="s">
        <v>103</v>
      </c>
      <c r="BA5" s="32" t="s">
        <v>104</v>
      </c>
      <c r="BB5" s="32" t="s">
        <v>105</v>
      </c>
      <c r="BC5" s="32" t="s">
        <v>106</v>
      </c>
      <c r="BD5" s="32" t="s">
        <v>107</v>
      </c>
      <c r="BE5" s="32" t="s">
        <v>108</v>
      </c>
      <c r="BF5" s="32" t="s">
        <v>98</v>
      </c>
      <c r="BG5" s="32" t="s">
        <v>99</v>
      </c>
      <c r="BH5" s="32" t="s">
        <v>100</v>
      </c>
      <c r="BI5" s="32" t="s">
        <v>101</v>
      </c>
      <c r="BJ5" s="32" t="s">
        <v>102</v>
      </c>
      <c r="BK5" s="32" t="s">
        <v>103</v>
      </c>
      <c r="BL5" s="32" t="s">
        <v>104</v>
      </c>
      <c r="BM5" s="32" t="s">
        <v>105</v>
      </c>
      <c r="BN5" s="32" t="s">
        <v>106</v>
      </c>
      <c r="BO5" s="32" t="s">
        <v>107</v>
      </c>
      <c r="BP5" s="32" t="s">
        <v>108</v>
      </c>
      <c r="BQ5" s="32" t="s">
        <v>98</v>
      </c>
      <c r="BR5" s="32" t="s">
        <v>99</v>
      </c>
      <c r="BS5" s="32" t="s">
        <v>100</v>
      </c>
      <c r="BT5" s="32" t="s">
        <v>101</v>
      </c>
      <c r="BU5" s="32" t="s">
        <v>102</v>
      </c>
      <c r="BV5" s="32" t="s">
        <v>103</v>
      </c>
      <c r="BW5" s="32" t="s">
        <v>104</v>
      </c>
      <c r="BX5" s="32" t="s">
        <v>105</v>
      </c>
      <c r="BY5" s="32" t="s">
        <v>106</v>
      </c>
      <c r="BZ5" s="32" t="s">
        <v>107</v>
      </c>
      <c r="CA5" s="32" t="s">
        <v>108</v>
      </c>
      <c r="CB5" s="32" t="s">
        <v>98</v>
      </c>
      <c r="CC5" s="32" t="s">
        <v>99</v>
      </c>
      <c r="CD5" s="32" t="s">
        <v>100</v>
      </c>
      <c r="CE5" s="32" t="s">
        <v>101</v>
      </c>
      <c r="CF5" s="32" t="s">
        <v>102</v>
      </c>
      <c r="CG5" s="32" t="s">
        <v>103</v>
      </c>
      <c r="CH5" s="32" t="s">
        <v>104</v>
      </c>
      <c r="CI5" s="32" t="s">
        <v>105</v>
      </c>
      <c r="CJ5" s="32" t="s">
        <v>106</v>
      </c>
      <c r="CK5" s="32" t="s">
        <v>107</v>
      </c>
      <c r="CL5" s="32" t="s">
        <v>108</v>
      </c>
      <c r="CM5" s="32" t="s">
        <v>98</v>
      </c>
      <c r="CN5" s="32" t="s">
        <v>99</v>
      </c>
      <c r="CO5" s="32" t="s">
        <v>100</v>
      </c>
      <c r="CP5" s="32" t="s">
        <v>101</v>
      </c>
      <c r="CQ5" s="32" t="s">
        <v>102</v>
      </c>
      <c r="CR5" s="32" t="s">
        <v>103</v>
      </c>
      <c r="CS5" s="32" t="s">
        <v>104</v>
      </c>
      <c r="CT5" s="32" t="s">
        <v>105</v>
      </c>
      <c r="CU5" s="32" t="s">
        <v>106</v>
      </c>
      <c r="CV5" s="32" t="s">
        <v>107</v>
      </c>
      <c r="CW5" s="32" t="s">
        <v>108</v>
      </c>
      <c r="CX5" s="32" t="s">
        <v>98</v>
      </c>
      <c r="CY5" s="32" t="s">
        <v>99</v>
      </c>
      <c r="CZ5" s="32" t="s">
        <v>100</v>
      </c>
      <c r="DA5" s="32" t="s">
        <v>101</v>
      </c>
      <c r="DB5" s="32" t="s">
        <v>102</v>
      </c>
      <c r="DC5" s="32" t="s">
        <v>103</v>
      </c>
      <c r="DD5" s="32" t="s">
        <v>104</v>
      </c>
      <c r="DE5" s="32" t="s">
        <v>105</v>
      </c>
      <c r="DF5" s="32" t="s">
        <v>106</v>
      </c>
      <c r="DG5" s="32" t="s">
        <v>107</v>
      </c>
      <c r="DH5" s="32" t="s">
        <v>108</v>
      </c>
      <c r="DI5" s="32" t="s">
        <v>98</v>
      </c>
      <c r="DJ5" s="32" t="s">
        <v>99</v>
      </c>
      <c r="DK5" s="32" t="s">
        <v>100</v>
      </c>
      <c r="DL5" s="32" t="s">
        <v>101</v>
      </c>
      <c r="DM5" s="32" t="s">
        <v>102</v>
      </c>
      <c r="DN5" s="32" t="s">
        <v>103</v>
      </c>
      <c r="DO5" s="32" t="s">
        <v>104</v>
      </c>
      <c r="DP5" s="32" t="s">
        <v>105</v>
      </c>
      <c r="DQ5" s="32" t="s">
        <v>106</v>
      </c>
      <c r="DR5" s="32" t="s">
        <v>107</v>
      </c>
      <c r="DS5" s="32" t="s">
        <v>108</v>
      </c>
      <c r="DT5" s="32" t="s">
        <v>98</v>
      </c>
      <c r="DU5" s="32" t="s">
        <v>99</v>
      </c>
      <c r="DV5" s="32" t="s">
        <v>100</v>
      </c>
      <c r="DW5" s="32" t="s">
        <v>101</v>
      </c>
      <c r="DX5" s="32" t="s">
        <v>102</v>
      </c>
      <c r="DY5" s="32" t="s">
        <v>103</v>
      </c>
      <c r="DZ5" s="32" t="s">
        <v>104</v>
      </c>
      <c r="EA5" s="32" t="s">
        <v>105</v>
      </c>
      <c r="EB5" s="32" t="s">
        <v>106</v>
      </c>
      <c r="EC5" s="32" t="s">
        <v>107</v>
      </c>
      <c r="ED5" s="32" t="s">
        <v>108</v>
      </c>
      <c r="EE5" s="32" t="s">
        <v>98</v>
      </c>
      <c r="EF5" s="32" t="s">
        <v>99</v>
      </c>
      <c r="EG5" s="32" t="s">
        <v>100</v>
      </c>
      <c r="EH5" s="32" t="s">
        <v>101</v>
      </c>
      <c r="EI5" s="32" t="s">
        <v>102</v>
      </c>
      <c r="EJ5" s="32" t="s">
        <v>103</v>
      </c>
      <c r="EK5" s="32" t="s">
        <v>104</v>
      </c>
      <c r="EL5" s="32" t="s">
        <v>105</v>
      </c>
      <c r="EM5" s="32" t="s">
        <v>106</v>
      </c>
      <c r="EN5" s="32" t="s">
        <v>107</v>
      </c>
      <c r="EO5" s="32" t="s">
        <v>108</v>
      </c>
    </row>
    <row r="6" spans="1:145" s="36" customFormat="1">
      <c r="A6" s="28" t="s">
        <v>109</v>
      </c>
      <c r="B6" s="33">
        <f>B7</f>
        <v>2016</v>
      </c>
      <c r="C6" s="33">
        <f t="shared" ref="C6:X6" si="3">C7</f>
        <v>242152</v>
      </c>
      <c r="D6" s="33">
        <f t="shared" si="3"/>
        <v>47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三重県　志摩市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F2</v>
      </c>
      <c r="M6" s="33">
        <f t="shared" si="3"/>
        <v>0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2.2999999999999998</v>
      </c>
      <c r="Q6" s="34">
        <f t="shared" si="3"/>
        <v>97.22</v>
      </c>
      <c r="R6" s="34">
        <f t="shared" si="3"/>
        <v>4233</v>
      </c>
      <c r="S6" s="34">
        <f t="shared" si="3"/>
        <v>52140</v>
      </c>
      <c r="T6" s="34">
        <f t="shared" si="3"/>
        <v>178.95</v>
      </c>
      <c r="U6" s="34">
        <f t="shared" si="3"/>
        <v>291.37</v>
      </c>
      <c r="V6" s="34">
        <f t="shared" si="3"/>
        <v>1193</v>
      </c>
      <c r="W6" s="34">
        <f t="shared" si="3"/>
        <v>0.5</v>
      </c>
      <c r="X6" s="34">
        <f t="shared" si="3"/>
        <v>2386</v>
      </c>
      <c r="Y6" s="35">
        <f>IF(Y7="",NA(),Y7)</f>
        <v>66.45</v>
      </c>
      <c r="Z6" s="35">
        <f t="shared" ref="Z6:AH6" si="4">IF(Z7="",NA(),Z7)</f>
        <v>77.77</v>
      </c>
      <c r="AA6" s="35">
        <f t="shared" si="4"/>
        <v>83</v>
      </c>
      <c r="AB6" s="35">
        <f t="shared" si="4"/>
        <v>83.94</v>
      </c>
      <c r="AC6" s="35">
        <f t="shared" si="4"/>
        <v>77.010000000000005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404.23</v>
      </c>
      <c r="BG6" s="35">
        <f t="shared" ref="BG6:BO6" si="7">IF(BG7="",NA(),BG7)</f>
        <v>259.58</v>
      </c>
      <c r="BH6" s="35">
        <f t="shared" si="7"/>
        <v>234.48</v>
      </c>
      <c r="BI6" s="35">
        <f t="shared" si="7"/>
        <v>238.27</v>
      </c>
      <c r="BJ6" s="35">
        <f t="shared" si="7"/>
        <v>178.63</v>
      </c>
      <c r="BK6" s="35">
        <f t="shared" si="7"/>
        <v>1144.05</v>
      </c>
      <c r="BL6" s="35">
        <f t="shared" si="7"/>
        <v>1126.77</v>
      </c>
      <c r="BM6" s="35">
        <f t="shared" si="7"/>
        <v>1044.8</v>
      </c>
      <c r="BN6" s="35">
        <f t="shared" si="7"/>
        <v>1081.8</v>
      </c>
      <c r="BO6" s="35">
        <f t="shared" si="7"/>
        <v>974.93</v>
      </c>
      <c r="BP6" s="34" t="str">
        <f>IF(BP7="","",IF(BP7="-","【-】","【"&amp;SUBSTITUTE(TEXT(BP7,"#,##0.00"),"-","△")&amp;"】"))</f>
        <v>【914.53】</v>
      </c>
      <c r="BQ6" s="35">
        <f>IF(BQ7="",NA(),BQ7)</f>
        <v>43.41</v>
      </c>
      <c r="BR6" s="35">
        <f t="shared" ref="BR6:BZ6" si="8">IF(BR7="",NA(),BR7)</f>
        <v>58.48</v>
      </c>
      <c r="BS6" s="35">
        <f t="shared" si="8"/>
        <v>49.02</v>
      </c>
      <c r="BT6" s="35">
        <f t="shared" si="8"/>
        <v>49.09</v>
      </c>
      <c r="BU6" s="35">
        <f t="shared" si="8"/>
        <v>58.71</v>
      </c>
      <c r="BV6" s="35">
        <f t="shared" si="8"/>
        <v>42.48</v>
      </c>
      <c r="BW6" s="35">
        <f t="shared" si="8"/>
        <v>50.9</v>
      </c>
      <c r="BX6" s="35">
        <f t="shared" si="8"/>
        <v>50.82</v>
      </c>
      <c r="BY6" s="35">
        <f t="shared" si="8"/>
        <v>52.19</v>
      </c>
      <c r="BZ6" s="35">
        <f t="shared" si="8"/>
        <v>55.32</v>
      </c>
      <c r="CA6" s="34" t="str">
        <f>IF(CA7="","",IF(CA7="-","【-】","【"&amp;SUBSTITUTE(TEXT(CA7,"#,##0.00"),"-","△")&amp;"】"))</f>
        <v>【55.73】</v>
      </c>
      <c r="CB6" s="35">
        <f>IF(CB7="",NA(),CB7)</f>
        <v>557.41</v>
      </c>
      <c r="CC6" s="35">
        <f t="shared" ref="CC6:CK6" si="9">IF(CC7="",NA(),CC7)</f>
        <v>427.71</v>
      </c>
      <c r="CD6" s="35">
        <f t="shared" si="9"/>
        <v>490.53</v>
      </c>
      <c r="CE6" s="35">
        <f t="shared" si="9"/>
        <v>482.55</v>
      </c>
      <c r="CF6" s="35">
        <f t="shared" si="9"/>
        <v>432.75</v>
      </c>
      <c r="CG6" s="35">
        <f t="shared" si="9"/>
        <v>343.8</v>
      </c>
      <c r="CH6" s="35">
        <f t="shared" si="9"/>
        <v>293.27</v>
      </c>
      <c r="CI6" s="35">
        <f t="shared" si="9"/>
        <v>300.52</v>
      </c>
      <c r="CJ6" s="35">
        <f t="shared" si="9"/>
        <v>296.14</v>
      </c>
      <c r="CK6" s="35">
        <f t="shared" si="9"/>
        <v>283.17</v>
      </c>
      <c r="CL6" s="34" t="str">
        <f>IF(CL7="","",IF(CL7="-","【-】","【"&amp;SUBSTITUTE(TEXT(CL7,"#,##0.00"),"-","△")&amp;"】"))</f>
        <v>【276.78】</v>
      </c>
      <c r="CM6" s="35">
        <f>IF(CM7="",NA(),CM7)</f>
        <v>29.17</v>
      </c>
      <c r="CN6" s="35">
        <f t="shared" ref="CN6:CV6" si="10">IF(CN7="",NA(),CN7)</f>
        <v>28.33</v>
      </c>
      <c r="CO6" s="35">
        <f t="shared" si="10"/>
        <v>29.17</v>
      </c>
      <c r="CP6" s="35">
        <f t="shared" si="10"/>
        <v>27.5</v>
      </c>
      <c r="CQ6" s="35">
        <f t="shared" si="10"/>
        <v>28.33</v>
      </c>
      <c r="CR6" s="35">
        <f t="shared" si="10"/>
        <v>46.06</v>
      </c>
      <c r="CS6" s="35">
        <f t="shared" si="10"/>
        <v>53.78</v>
      </c>
      <c r="CT6" s="35">
        <f t="shared" si="10"/>
        <v>53.24</v>
      </c>
      <c r="CU6" s="35">
        <f t="shared" si="10"/>
        <v>52.31</v>
      </c>
      <c r="CV6" s="35">
        <f t="shared" si="10"/>
        <v>60.65</v>
      </c>
      <c r="CW6" s="34" t="str">
        <f>IF(CW7="","",IF(CW7="-","【-】","【"&amp;SUBSTITUTE(TEXT(CW7,"#,##0.00"),"-","△")&amp;"】"))</f>
        <v>【59.15】</v>
      </c>
      <c r="CX6" s="35">
        <f>IF(CX7="",NA(),CX7)</f>
        <v>65.75</v>
      </c>
      <c r="CY6" s="35">
        <f t="shared" ref="CY6:DG6" si="11">IF(CY7="",NA(),CY7)</f>
        <v>67.06</v>
      </c>
      <c r="CZ6" s="35">
        <f t="shared" si="11"/>
        <v>68.760000000000005</v>
      </c>
      <c r="DA6" s="35">
        <f t="shared" si="11"/>
        <v>69.63</v>
      </c>
      <c r="DB6" s="35">
        <f t="shared" si="11"/>
        <v>70.33</v>
      </c>
      <c r="DC6" s="35">
        <f t="shared" si="11"/>
        <v>72.989999999999995</v>
      </c>
      <c r="DD6" s="35">
        <f t="shared" si="11"/>
        <v>84.06</v>
      </c>
      <c r="DE6" s="35">
        <f t="shared" si="11"/>
        <v>84.07</v>
      </c>
      <c r="DF6" s="35">
        <f t="shared" si="11"/>
        <v>84.32</v>
      </c>
      <c r="DG6" s="35">
        <f t="shared" si="11"/>
        <v>84.58</v>
      </c>
      <c r="DH6" s="34" t="str">
        <f>IF(DH7="","",IF(DH7="-","【-】","【"&amp;SUBSTITUTE(TEXT(DH7,"#,##0.00"),"-","△")&amp;"】"))</f>
        <v>【85.01】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0.06</v>
      </c>
      <c r="EK6" s="35">
        <f t="shared" si="14"/>
        <v>0.03</v>
      </c>
      <c r="EL6" s="35">
        <f t="shared" si="14"/>
        <v>0.02</v>
      </c>
      <c r="EM6" s="35">
        <f t="shared" si="14"/>
        <v>0.01</v>
      </c>
      <c r="EN6" s="35">
        <f t="shared" si="14"/>
        <v>2.0499999999999998</v>
      </c>
      <c r="EO6" s="34" t="str">
        <f>IF(EO7="","",IF(EO7="-","【-】","【"&amp;SUBSTITUTE(TEXT(EO7,"#,##0.00"),"-","△")&amp;"】"))</f>
        <v>【1.58】</v>
      </c>
    </row>
    <row r="7" spans="1:145" s="36" customFormat="1">
      <c r="A7" s="28"/>
      <c r="B7" s="37">
        <v>2016</v>
      </c>
      <c r="C7" s="37">
        <v>242152</v>
      </c>
      <c r="D7" s="37">
        <v>47</v>
      </c>
      <c r="E7" s="37">
        <v>17</v>
      </c>
      <c r="F7" s="37">
        <v>5</v>
      </c>
      <c r="G7" s="37">
        <v>0</v>
      </c>
      <c r="H7" s="37" t="s">
        <v>110</v>
      </c>
      <c r="I7" s="37" t="s">
        <v>111</v>
      </c>
      <c r="J7" s="37" t="s">
        <v>112</v>
      </c>
      <c r="K7" s="37" t="s">
        <v>113</v>
      </c>
      <c r="L7" s="37" t="s">
        <v>114</v>
      </c>
      <c r="M7" s="37"/>
      <c r="N7" s="38" t="s">
        <v>115</v>
      </c>
      <c r="O7" s="38" t="s">
        <v>116</v>
      </c>
      <c r="P7" s="38">
        <v>2.2999999999999998</v>
      </c>
      <c r="Q7" s="38">
        <v>97.22</v>
      </c>
      <c r="R7" s="38">
        <v>4233</v>
      </c>
      <c r="S7" s="38">
        <v>52140</v>
      </c>
      <c r="T7" s="38">
        <v>178.95</v>
      </c>
      <c r="U7" s="38">
        <v>291.37</v>
      </c>
      <c r="V7" s="38">
        <v>1193</v>
      </c>
      <c r="W7" s="38">
        <v>0.5</v>
      </c>
      <c r="X7" s="38">
        <v>2386</v>
      </c>
      <c r="Y7" s="38">
        <v>66.45</v>
      </c>
      <c r="Z7" s="38">
        <v>77.77</v>
      </c>
      <c r="AA7" s="38">
        <v>83</v>
      </c>
      <c r="AB7" s="38">
        <v>83.94</v>
      </c>
      <c r="AC7" s="38">
        <v>77.010000000000005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404.23</v>
      </c>
      <c r="BG7" s="38">
        <v>259.58</v>
      </c>
      <c r="BH7" s="38">
        <v>234.48</v>
      </c>
      <c r="BI7" s="38">
        <v>238.27</v>
      </c>
      <c r="BJ7" s="38">
        <v>178.63</v>
      </c>
      <c r="BK7" s="38">
        <v>1144.05</v>
      </c>
      <c r="BL7" s="38">
        <v>1126.77</v>
      </c>
      <c r="BM7" s="38">
        <v>1044.8</v>
      </c>
      <c r="BN7" s="38">
        <v>1081.8</v>
      </c>
      <c r="BO7" s="38">
        <v>974.93</v>
      </c>
      <c r="BP7" s="38">
        <v>914.53</v>
      </c>
      <c r="BQ7" s="38">
        <v>43.41</v>
      </c>
      <c r="BR7" s="38">
        <v>58.48</v>
      </c>
      <c r="BS7" s="38">
        <v>49.02</v>
      </c>
      <c r="BT7" s="38">
        <v>49.09</v>
      </c>
      <c r="BU7" s="38">
        <v>58.71</v>
      </c>
      <c r="BV7" s="38">
        <v>42.48</v>
      </c>
      <c r="BW7" s="38">
        <v>50.9</v>
      </c>
      <c r="BX7" s="38">
        <v>50.82</v>
      </c>
      <c r="BY7" s="38">
        <v>52.19</v>
      </c>
      <c r="BZ7" s="38">
        <v>55.32</v>
      </c>
      <c r="CA7" s="38">
        <v>55.73</v>
      </c>
      <c r="CB7" s="38">
        <v>557.41</v>
      </c>
      <c r="CC7" s="38">
        <v>427.71</v>
      </c>
      <c r="CD7" s="38">
        <v>490.53</v>
      </c>
      <c r="CE7" s="38">
        <v>482.55</v>
      </c>
      <c r="CF7" s="38">
        <v>432.75</v>
      </c>
      <c r="CG7" s="38">
        <v>343.8</v>
      </c>
      <c r="CH7" s="38">
        <v>293.27</v>
      </c>
      <c r="CI7" s="38">
        <v>300.52</v>
      </c>
      <c r="CJ7" s="38">
        <v>296.14</v>
      </c>
      <c r="CK7" s="38">
        <v>283.17</v>
      </c>
      <c r="CL7" s="38">
        <v>276.77999999999997</v>
      </c>
      <c r="CM7" s="38">
        <v>29.17</v>
      </c>
      <c r="CN7" s="38">
        <v>28.33</v>
      </c>
      <c r="CO7" s="38">
        <v>29.17</v>
      </c>
      <c r="CP7" s="38">
        <v>27.5</v>
      </c>
      <c r="CQ7" s="38">
        <v>28.33</v>
      </c>
      <c r="CR7" s="38">
        <v>46.06</v>
      </c>
      <c r="CS7" s="38">
        <v>53.78</v>
      </c>
      <c r="CT7" s="38">
        <v>53.24</v>
      </c>
      <c r="CU7" s="38">
        <v>52.31</v>
      </c>
      <c r="CV7" s="38">
        <v>60.65</v>
      </c>
      <c r="CW7" s="38">
        <v>59.15</v>
      </c>
      <c r="CX7" s="38">
        <v>65.75</v>
      </c>
      <c r="CY7" s="38">
        <v>67.06</v>
      </c>
      <c r="CZ7" s="38">
        <v>68.760000000000005</v>
      </c>
      <c r="DA7" s="38">
        <v>69.63</v>
      </c>
      <c r="DB7" s="38">
        <v>70.33</v>
      </c>
      <c r="DC7" s="38">
        <v>72.989999999999995</v>
      </c>
      <c r="DD7" s="38">
        <v>84.06</v>
      </c>
      <c r="DE7" s="38">
        <v>84.07</v>
      </c>
      <c r="DF7" s="38">
        <v>84.32</v>
      </c>
      <c r="DG7" s="38">
        <v>84.58</v>
      </c>
      <c r="DH7" s="38">
        <v>85.01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0.06</v>
      </c>
      <c r="EK7" s="38">
        <v>0.03</v>
      </c>
      <c r="EL7" s="38">
        <v>0.02</v>
      </c>
      <c r="EM7" s="38">
        <v>0.01</v>
      </c>
      <c r="EN7" s="38">
        <v>2.0499999999999998</v>
      </c>
      <c r="EO7" s="38">
        <v>1.58</v>
      </c>
    </row>
    <row r="8" spans="1:14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>
      <c r="A9" s="40"/>
      <c r="B9" s="40" t="s">
        <v>117</v>
      </c>
      <c r="C9" s="40" t="s">
        <v>118</v>
      </c>
      <c r="D9" s="40" t="s">
        <v>119</v>
      </c>
      <c r="E9" s="40" t="s">
        <v>120</v>
      </c>
      <c r="F9" s="40" t="s">
        <v>121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>
      <c r="A10" s="40" t="s">
        <v>60</v>
      </c>
      <c r="B10" s="41">
        <f>DATEVALUE($B$6-4&amp;"年1月1日")</f>
        <v>40909</v>
      </c>
      <c r="C10" s="41">
        <f>DATEVALUE($B$6-3&amp;"年1月1日")</f>
        <v>41275</v>
      </c>
      <c r="D10" s="41">
        <f>DATEVALUE($B$6-2&amp;"年1月1日")</f>
        <v>41640</v>
      </c>
      <c r="E10" s="41">
        <f>DATEVALUE($B$6-1&amp;"年1月1日")</f>
        <v>42005</v>
      </c>
      <c r="F10" s="41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田中　千香</cp:lastModifiedBy>
  <cp:lastPrinted>2018-02-01T08:01:47Z</cp:lastPrinted>
  <dcterms:created xsi:type="dcterms:W3CDTF">2017-12-25T02:30:21Z</dcterms:created>
  <dcterms:modified xsi:type="dcterms:W3CDTF">2018-02-01T08:01:54Z</dcterms:modified>
  <cp:category/>
</cp:coreProperties>
</file>