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sv231\建設課\上水道担当\17 調査物\H29\回答済\【照会】公営企業に係る「経営比較分析表」の分析等について\15 木曽岬町\"/>
    </mc:Choice>
  </mc:AlternateContent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M6" i="5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BB10" i="4"/>
  <c r="AT10" i="4"/>
  <c r="AL10" i="4"/>
  <c r="I10" i="4"/>
  <c r="B10" i="4"/>
  <c r="BB8" i="4"/>
  <c r="AT8" i="4"/>
  <c r="AL8" i="4"/>
  <c r="W8" i="4"/>
  <c r="P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<sst xmlns="http://schemas.openxmlformats.org/spreadsheetml/2006/main" count="232" uniqueCount="120">
  <si>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</si>
  <si>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</si>
  <si>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</si>
  <si>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</si>
  <si>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</si>
  <si>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</si>
  <si>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</si>
  <si>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</si>
  <si>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</si>
  <si>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</si>
  <si>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</si>
  <si>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</si>
  <si>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</si>
  <si>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</si>
  <si>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</si>
  <si>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</si>
  <si>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</si>
  <si>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</si>
  <si>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</si>
  <si>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</si>
  <si>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</si>
  <si>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</si>
  <si>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</si>
  <si>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</si>
  <si>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</si>
  <si>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</si>
  <si>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</si>
  <si>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</si>
  <si>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</si>
  <si>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</si>
  <si>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</si>
  <si>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</si>
  <si>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</si>
  <si>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</si>
  <si>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</si>
  <si>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</si>
  <si>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</si>
  <si>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</si>
  <si>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</si>
  <si>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</si>
  <si>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</si>
  <si>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</si>
  <si>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</si>
  <si>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</si>
  <si>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</si>
  <si>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</si>
  <si>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</si>
  <si>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</si>
  <si>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</si>
  <si>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</si>
  <si>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</si>
  <si>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</si>
  <si>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</si>
  <si>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</si>
  <si>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</si>
  <si>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</si>
  <si>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</si>
  <si>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</si>
  <si>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</si>
  <si>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</si>
  <si>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</si>
  <si>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</si>
  <si>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</si>
  <si>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</si>
  <si>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</si>
  <si>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</si>
  <si>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</si>
  <si>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</si>
  <si>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</si>
  <si>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</si>
  <si>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</si>
  <si>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</si>
  <si>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</si>
  <si>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</si>
  <si>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</si>
  <si>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</si>
  <si>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</si>
  <si>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</si>
  <si>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</si>
  <si>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</si>
  <si>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</si>
  <si>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</si>
  <si>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</si>
  <si>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</si>
  <si>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</si>
  <si>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</si>
  <si>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</si>
  <si>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</si>
  <si>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</si>
  <si>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</si>
  <si>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</si>
  <si>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</si>
  <si>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</si>
  <si>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</si>
  <si>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</si>
  <si>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</si>
  <si>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</si>
  <si>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</si>
  <si>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</si>
  <si>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</si>
  <si>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</si>
  <si>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</si>
  <si>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</si>
  <si>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</si>
  <si>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</si>
  <si>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三重県　木曽岬町</t>
  </si>
  <si>
    <t>法適用</t>
  </si>
  <si>
    <t>水道事業</t>
  </si>
  <si>
    <t>末端給水事業</t>
  </si>
  <si>
    <t>A8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</si>
  <si>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</si>
  <si>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</si>
  <si>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</si>
  <si>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</si>
  <si>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</si>
  <si>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</si>
  <si>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①継続的に法定耐用年数の50％を超え、同規模事業体平均を上回っている。
②同規模事業体平均を上回っており、今後も増加が見込まれる。
③同規模事業体平均を下回っており、今後、管路経年化率が増加する事を踏まえ。計画的な更新が必要である。</t>
    <phoneticPr fontId="4"/>
  </si>
  <si>
    <t xml:space="preserve"> 今後、施設の老朽化に伴い更新事業が増加することを踏まえると、更新に係る費用と経営状況を正確に把握し、健全・効率的な経営を維持しつつ計画的な施設の更新を行う必要がある。</t>
    <phoneticPr fontId="4"/>
  </si>
  <si>
    <t>非設置</t>
    <rPh sb="0" eb="1">
      <t>ヒ</t>
    </rPh>
    <rPh sb="1" eb="3">
      <t>セッチ</t>
    </rPh>
    <phoneticPr fontId="4"/>
  </si>
  <si>
    <t>①毎年度赤字経営が続いており、同規模事業体平均よりも下回っている。
②累積欠損金比率は同規模事業体平均よりも下回っている。
③毎年度100％を大きく上回っているため支払能力は十分備えているといえる。
④企業債は平成22年度以降発生していない。
⑤平成27年度までは同規模事業体平均よりも上回っていたが、平成28年度は下回っている。
⑥給水原価は同規模事業体の平均値よりも低く抑えられている。
⑦継続的に同規模事業体平均を上回っている。
⑧毎年度90％を超えており、継続的に同規模事業体平均を上回っている。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</si>
</sst>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0.4</c:v>
                </c:pt>
                <c:pt idx="1">
                  <c:v>0.49</c:v>
                </c:pt>
                <c:pt idx="2">
                  <c:v>0.76</c:v>
                </c:pt>
                <c:pt idx="3">
                  <c:v>0.56000000000000005</c:v>
                </c:pt>
                <c:pt idx="4">
                  <c:v>0.15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183736"/>
        <c:axId val="1750525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0.64</c:v>
                </c:pt>
                <c:pt idx="2">
                  <c:v>0.56000000000000005</c:v>
                </c:pt>
                <c:pt idx="3">
                  <c:v>0.65</c:v>
                </c:pt>
                <c:pt idx="4">
                  <c:v>0.46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183736"/>
        <c:axId val="175052520"/>
      </c:lineChart>
      <c:dateAx>
        <c:axId val="175183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052520"/>
        <c:crosses val="autoZero"/>
        <c:auto val="1"/>
        <c:lblOffset val="100"/>
        <c:baseTimeUnit val="years"/>
      </c:dateAx>
      <c:valAx>
        <c:axId val="1750525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183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57.88</c:v>
                </c:pt>
                <c:pt idx="1">
                  <c:v>58.16</c:v>
                </c:pt>
                <c:pt idx="2">
                  <c:v>58.34</c:v>
                </c:pt>
                <c:pt idx="3">
                  <c:v>56.64</c:v>
                </c:pt>
                <c:pt idx="4">
                  <c:v>54.91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036432"/>
        <c:axId val="176036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49.69</c:v>
                </c:pt>
                <c:pt idx="1">
                  <c:v>49.77</c:v>
                </c:pt>
                <c:pt idx="2">
                  <c:v>49.22</c:v>
                </c:pt>
                <c:pt idx="3">
                  <c:v>49.08</c:v>
                </c:pt>
                <c:pt idx="4">
                  <c:v>49.32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036432"/>
        <c:axId val="176036824"/>
      </c:lineChart>
      <c:dateAx>
        <c:axId val="17603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036824"/>
        <c:crosses val="autoZero"/>
        <c:auto val="1"/>
        <c:lblOffset val="100"/>
        <c:baseTimeUnit val="years"/>
      </c:dateAx>
      <c:valAx>
        <c:axId val="176036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036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95.92</c:v>
                </c:pt>
                <c:pt idx="1">
                  <c:v>96.64</c:v>
                </c:pt>
                <c:pt idx="2">
                  <c:v>93.68</c:v>
                </c:pt>
                <c:pt idx="3">
                  <c:v>91.91</c:v>
                </c:pt>
                <c:pt idx="4">
                  <c:v>93.62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273704"/>
        <c:axId val="176274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80.010000000000005</c:v>
                </c:pt>
                <c:pt idx="1">
                  <c:v>79.98</c:v>
                </c:pt>
                <c:pt idx="2">
                  <c:v>79.48</c:v>
                </c:pt>
                <c:pt idx="3">
                  <c:v>79.3</c:v>
                </c:pt>
                <c:pt idx="4">
                  <c:v>79.34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273704"/>
        <c:axId val="176274096"/>
      </c:lineChart>
      <c:dateAx>
        <c:axId val="176273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274096"/>
        <c:crosses val="autoZero"/>
        <c:auto val="1"/>
        <c:lblOffset val="100"/>
        <c:baseTimeUnit val="years"/>
      </c:dateAx>
      <c:valAx>
        <c:axId val="176274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273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99.44</c:v>
                </c:pt>
                <c:pt idx="1">
                  <c:v>98.21</c:v>
                </c:pt>
                <c:pt idx="2">
                  <c:v>99.53</c:v>
                </c:pt>
                <c:pt idx="3">
                  <c:v>98.42</c:v>
                </c:pt>
                <c:pt idx="4">
                  <c:v>91.29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016520"/>
        <c:axId val="174413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104.95</c:v>
                </c:pt>
                <c:pt idx="1">
                  <c:v>105.53</c:v>
                </c:pt>
                <c:pt idx="2">
                  <c:v>107.2</c:v>
                </c:pt>
                <c:pt idx="3">
                  <c:v>106.62</c:v>
                </c:pt>
                <c:pt idx="4">
                  <c:v>107.95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016520"/>
        <c:axId val="174413384"/>
      </c:lineChart>
      <c:dateAx>
        <c:axId val="175016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413384"/>
        <c:crosses val="autoZero"/>
        <c:auto val="1"/>
        <c:lblOffset val="100"/>
        <c:baseTimeUnit val="years"/>
      </c:dateAx>
      <c:valAx>
        <c:axId val="17441338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016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58.72</c:v>
                </c:pt>
                <c:pt idx="1">
                  <c:v>60.36</c:v>
                </c:pt>
                <c:pt idx="2">
                  <c:v>63.24</c:v>
                </c:pt>
                <c:pt idx="3">
                  <c:v>64.67</c:v>
                </c:pt>
                <c:pt idx="4">
                  <c:v>66.349999999999994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849016"/>
        <c:axId val="175802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35.18</c:v>
                </c:pt>
                <c:pt idx="1">
                  <c:v>36.43</c:v>
                </c:pt>
                <c:pt idx="2">
                  <c:v>46.12</c:v>
                </c:pt>
                <c:pt idx="3">
                  <c:v>47.44</c:v>
                </c:pt>
                <c:pt idx="4">
                  <c:v>48.3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849016"/>
        <c:axId val="175802056"/>
      </c:lineChart>
      <c:dateAx>
        <c:axId val="175849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5802056"/>
        <c:crosses val="autoZero"/>
        <c:auto val="1"/>
        <c:lblOffset val="100"/>
        <c:baseTimeUnit val="years"/>
      </c:dateAx>
      <c:valAx>
        <c:axId val="175802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849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10.52</c:v>
                </c:pt>
                <c:pt idx="1">
                  <c:v>10.52</c:v>
                </c:pt>
                <c:pt idx="2">
                  <c:v>10.48</c:v>
                </c:pt>
                <c:pt idx="3">
                  <c:v>14.87</c:v>
                </c:pt>
                <c:pt idx="4">
                  <c:v>18.02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5789520"/>
        <c:axId val="174363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8.41</c:v>
                </c:pt>
                <c:pt idx="1">
                  <c:v>8.7200000000000006</c:v>
                </c:pt>
                <c:pt idx="2">
                  <c:v>9.86</c:v>
                </c:pt>
                <c:pt idx="3">
                  <c:v>11.16</c:v>
                </c:pt>
                <c:pt idx="4">
                  <c:v>12.43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5789520"/>
        <c:axId val="174363832"/>
      </c:lineChart>
      <c:dateAx>
        <c:axId val="17578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363832"/>
        <c:crosses val="autoZero"/>
        <c:auto val="1"/>
        <c:lblOffset val="100"/>
        <c:baseTimeUnit val="years"/>
      </c:dateAx>
      <c:valAx>
        <c:axId val="174363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578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0.65</c:v>
                </c:pt>
                <c:pt idx="1">
                  <c:v>1.94</c:v>
                </c:pt>
                <c:pt idx="2" formatCode="#,##0.00;&quot;△&quot;#,##0.00">
                  <c:v>0</c:v>
                </c:pt>
                <c:pt idx="3">
                  <c:v>0.09</c:v>
                </c:pt>
                <c:pt idx="4">
                  <c:v>9.91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366184"/>
        <c:axId val="174366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26.81</c:v>
                </c:pt>
                <c:pt idx="1">
                  <c:v>28.31</c:v>
                </c:pt>
                <c:pt idx="2">
                  <c:v>13.46</c:v>
                </c:pt>
                <c:pt idx="3">
                  <c:v>12.59</c:v>
                </c:pt>
                <c:pt idx="4">
                  <c:v>12.44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66184"/>
        <c:axId val="174366576"/>
      </c:lineChart>
      <c:dateAx>
        <c:axId val="174366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366576"/>
        <c:crosses val="autoZero"/>
        <c:auto val="1"/>
        <c:lblOffset val="100"/>
        <c:baseTimeUnit val="years"/>
      </c:dateAx>
      <c:valAx>
        <c:axId val="17436657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366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6801.11</c:v>
                </c:pt>
                <c:pt idx="1">
                  <c:v>5607.26</c:v>
                </c:pt>
                <c:pt idx="2">
                  <c:v>6909.39</c:v>
                </c:pt>
                <c:pt idx="3">
                  <c:v>7368.09</c:v>
                </c:pt>
                <c:pt idx="4">
                  <c:v>4342.92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367752"/>
        <c:axId val="17436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1002.64</c:v>
                </c:pt>
                <c:pt idx="1">
                  <c:v>1164.51</c:v>
                </c:pt>
                <c:pt idx="2">
                  <c:v>434.72</c:v>
                </c:pt>
                <c:pt idx="3">
                  <c:v>416.14</c:v>
                </c:pt>
                <c:pt idx="4">
                  <c:v>371.89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67752"/>
        <c:axId val="174368144"/>
      </c:lineChart>
      <c:dateAx>
        <c:axId val="174367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368144"/>
        <c:crosses val="autoZero"/>
        <c:auto val="1"/>
        <c:lblOffset val="100"/>
        <c:baseTimeUnit val="years"/>
      </c:dateAx>
      <c:valAx>
        <c:axId val="1743681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367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4369320"/>
        <c:axId val="174369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520.29999999999995</c:v>
                </c:pt>
                <c:pt idx="1">
                  <c:v>498.27</c:v>
                </c:pt>
                <c:pt idx="2">
                  <c:v>495.76</c:v>
                </c:pt>
                <c:pt idx="3">
                  <c:v>487.22</c:v>
                </c:pt>
                <c:pt idx="4">
                  <c:v>483.11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4369320"/>
        <c:axId val="174369712"/>
      </c:lineChart>
      <c:dateAx>
        <c:axId val="174369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4369712"/>
        <c:crosses val="autoZero"/>
        <c:auto val="1"/>
        <c:lblOffset val="100"/>
        <c:baseTimeUnit val="years"/>
      </c:dateAx>
      <c:valAx>
        <c:axId val="1743697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4369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96.7</c:v>
                </c:pt>
                <c:pt idx="1">
                  <c:v>96.06</c:v>
                </c:pt>
                <c:pt idx="2">
                  <c:v>96.84</c:v>
                </c:pt>
                <c:pt idx="3">
                  <c:v>96.28</c:v>
                </c:pt>
                <c:pt idx="4">
                  <c:v>89.5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033296"/>
        <c:axId val="176033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90.69</c:v>
                </c:pt>
                <c:pt idx="1">
                  <c:v>90.64</c:v>
                </c:pt>
                <c:pt idx="2">
                  <c:v>93.66</c:v>
                </c:pt>
                <c:pt idx="3">
                  <c:v>92.76</c:v>
                </c:pt>
                <c:pt idx="4">
                  <c:v>93.28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033296"/>
        <c:axId val="176033688"/>
      </c:lineChart>
      <c:dateAx>
        <c:axId val="1760332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033688"/>
        <c:crosses val="autoZero"/>
        <c:auto val="1"/>
        <c:lblOffset val="100"/>
        <c:baseTimeUnit val="years"/>
      </c:dateAx>
      <c:valAx>
        <c:axId val="176033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0332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176.34</c:v>
                </c:pt>
                <c:pt idx="1">
                  <c:v>177.73</c:v>
                </c:pt>
                <c:pt idx="2">
                  <c:v>176.12</c:v>
                </c:pt>
                <c:pt idx="3">
                  <c:v>175.97</c:v>
                </c:pt>
                <c:pt idx="4">
                  <c:v>188.69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034864"/>
        <c:axId val="176035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211.08</c:v>
                </c:pt>
                <c:pt idx="1">
                  <c:v>213.52</c:v>
                </c:pt>
                <c:pt idx="2">
                  <c:v>208.21</c:v>
                </c:pt>
                <c:pt idx="3">
                  <c:v>208.67</c:v>
                </c:pt>
                <c:pt idx="4">
                  <c:v>208.29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034864"/>
        <c:axId val="176035256"/>
      </c:lineChart>
      <c:dateAx>
        <c:axId val="1760348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76035256"/>
        <c:crosses val="autoZero"/>
        <c:auto val="1"/>
        <c:lblOffset val="100"/>
        <c:baseTimeUnit val="years"/>
      </c:dateAx>
      <c:valAx>
        <c:axId val="1760352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760348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30" zoomScale="80" zoomScaleNormal="80" workbookViewId="0">
      <selection activeCell="BL45" sqref="BL45:BZ46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86" t="str">
        <f>データ!H6</f>
        <v>三重県　木曽岬町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A8</v>
      </c>
      <c r="X8" s="83"/>
      <c r="Y8" s="83"/>
      <c r="Z8" s="83"/>
      <c r="AA8" s="83"/>
      <c r="AB8" s="83"/>
      <c r="AC8" s="83"/>
      <c r="AD8" s="84" t="s">
        <v>118</v>
      </c>
      <c r="AE8" s="84"/>
      <c r="AF8" s="84"/>
      <c r="AG8" s="84"/>
      <c r="AH8" s="84"/>
      <c r="AI8" s="84"/>
      <c r="AJ8" s="84"/>
      <c r="AK8" s="5"/>
      <c r="AL8" s="71">
        <f>データ!$R$6</f>
        <v>6457</v>
      </c>
      <c r="AM8" s="71"/>
      <c r="AN8" s="71"/>
      <c r="AO8" s="71"/>
      <c r="AP8" s="71"/>
      <c r="AQ8" s="71"/>
      <c r="AR8" s="71"/>
      <c r="AS8" s="71"/>
      <c r="AT8" s="67">
        <f>データ!$S$6</f>
        <v>15.74</v>
      </c>
      <c r="AU8" s="68"/>
      <c r="AV8" s="68"/>
      <c r="AW8" s="68"/>
      <c r="AX8" s="68"/>
      <c r="AY8" s="68"/>
      <c r="AZ8" s="68"/>
      <c r="BA8" s="68"/>
      <c r="BB8" s="70">
        <f>データ!$T$6</f>
        <v>410.23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98.39</v>
      </c>
      <c r="J10" s="68"/>
      <c r="K10" s="68"/>
      <c r="L10" s="68"/>
      <c r="M10" s="68"/>
      <c r="N10" s="68"/>
      <c r="O10" s="69"/>
      <c r="P10" s="70">
        <f>データ!$P$6</f>
        <v>100</v>
      </c>
      <c r="Q10" s="70"/>
      <c r="R10" s="70"/>
      <c r="S10" s="70"/>
      <c r="T10" s="70"/>
      <c r="U10" s="70"/>
      <c r="V10" s="70"/>
      <c r="W10" s="71">
        <f>データ!$Q$6</f>
        <v>2700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6439</v>
      </c>
      <c r="AM10" s="71"/>
      <c r="AN10" s="71"/>
      <c r="AO10" s="71"/>
      <c r="AP10" s="71"/>
      <c r="AQ10" s="71"/>
      <c r="AR10" s="71"/>
      <c r="AS10" s="71"/>
      <c r="AT10" s="67">
        <f>データ!$V$6</f>
        <v>15.72</v>
      </c>
      <c r="AU10" s="68"/>
      <c r="AV10" s="68"/>
      <c r="AW10" s="68"/>
      <c r="AX10" s="68"/>
      <c r="AY10" s="68"/>
      <c r="AZ10" s="68"/>
      <c r="BA10" s="68"/>
      <c r="BB10" s="70">
        <f>データ!$W$6</f>
        <v>409.61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119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117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>
      <c r="C83" s="26" t="s">
        <v>40</v>
      </c>
    </row>
    <row r="84" spans="1:78" hidden="1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4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>
      <c r="A6" s="29" t="s">
        <v>104</v>
      </c>
      <c r="B6" s="34">
        <f>B7</f>
        <v>2016</v>
      </c>
      <c r="C6" s="34">
        <f t="shared" ref="C6:W6" si="3">C7</f>
        <v>243035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三重県　木曽岬町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A8</v>
      </c>
      <c r="M6" s="34">
        <f t="shared" si="3"/>
        <v>0</v>
      </c>
      <c r="N6" s="35" t="str">
        <f t="shared" si="3"/>
        <v>-</v>
      </c>
      <c r="O6" s="35">
        <f t="shared" si="3"/>
        <v>98.39</v>
      </c>
      <c r="P6" s="35">
        <f t="shared" si="3"/>
        <v>100</v>
      </c>
      <c r="Q6" s="35">
        <f t="shared" si="3"/>
        <v>2700</v>
      </c>
      <c r="R6" s="35">
        <f t="shared" si="3"/>
        <v>6457</v>
      </c>
      <c r="S6" s="35">
        <f t="shared" si="3"/>
        <v>15.74</v>
      </c>
      <c r="T6" s="35">
        <f t="shared" si="3"/>
        <v>410.23</v>
      </c>
      <c r="U6" s="35">
        <f t="shared" si="3"/>
        <v>6439</v>
      </c>
      <c r="V6" s="35">
        <f t="shared" si="3"/>
        <v>15.72</v>
      </c>
      <c r="W6" s="35">
        <f t="shared" si="3"/>
        <v>409.61</v>
      </c>
      <c r="X6" s="36">
        <f>IF(X7="",NA(),X7)</f>
        <v>99.44</v>
      </c>
      <c r="Y6" s="36">
        <f t="shared" ref="Y6:AG6" si="4">IF(Y7="",NA(),Y7)</f>
        <v>98.21</v>
      </c>
      <c r="Z6" s="36">
        <f t="shared" si="4"/>
        <v>99.53</v>
      </c>
      <c r="AA6" s="36">
        <f t="shared" si="4"/>
        <v>98.42</v>
      </c>
      <c r="AB6" s="36">
        <f t="shared" si="4"/>
        <v>91.29</v>
      </c>
      <c r="AC6" s="36">
        <f t="shared" si="4"/>
        <v>104.95</v>
      </c>
      <c r="AD6" s="36">
        <f t="shared" si="4"/>
        <v>105.53</v>
      </c>
      <c r="AE6" s="36">
        <f t="shared" si="4"/>
        <v>107.2</v>
      </c>
      <c r="AF6" s="36">
        <f t="shared" si="4"/>
        <v>106.62</v>
      </c>
      <c r="AG6" s="36">
        <f t="shared" si="4"/>
        <v>107.95</v>
      </c>
      <c r="AH6" s="35" t="str">
        <f>IF(AH7="","",IF(AH7="-","【-】","【"&amp;SUBSTITUTE(TEXT(AH7,"#,##0.00"),"-","△")&amp;"】"))</f>
        <v>【114.35】</v>
      </c>
      <c r="AI6" s="36">
        <f>IF(AI7="",NA(),AI7)</f>
        <v>0.65</v>
      </c>
      <c r="AJ6" s="36">
        <f t="shared" ref="AJ6:AR6" si="5">IF(AJ7="",NA(),AJ7)</f>
        <v>1.94</v>
      </c>
      <c r="AK6" s="35">
        <f t="shared" si="5"/>
        <v>0</v>
      </c>
      <c r="AL6" s="36">
        <f t="shared" si="5"/>
        <v>0.09</v>
      </c>
      <c r="AM6" s="36">
        <f t="shared" si="5"/>
        <v>9.91</v>
      </c>
      <c r="AN6" s="36">
        <f t="shared" si="5"/>
        <v>26.81</v>
      </c>
      <c r="AO6" s="36">
        <f t="shared" si="5"/>
        <v>28.31</v>
      </c>
      <c r="AP6" s="36">
        <f t="shared" si="5"/>
        <v>13.46</v>
      </c>
      <c r="AQ6" s="36">
        <f t="shared" si="5"/>
        <v>12.59</v>
      </c>
      <c r="AR6" s="36">
        <f t="shared" si="5"/>
        <v>12.44</v>
      </c>
      <c r="AS6" s="35" t="str">
        <f>IF(AS7="","",IF(AS7="-","【-】","【"&amp;SUBSTITUTE(TEXT(AS7,"#,##0.00"),"-","△")&amp;"】"))</f>
        <v>【0.79】</v>
      </c>
      <c r="AT6" s="36">
        <f>IF(AT7="",NA(),AT7)</f>
        <v>6801.11</v>
      </c>
      <c r="AU6" s="36">
        <f t="shared" ref="AU6:BC6" si="6">IF(AU7="",NA(),AU7)</f>
        <v>5607.26</v>
      </c>
      <c r="AV6" s="36">
        <f t="shared" si="6"/>
        <v>6909.39</v>
      </c>
      <c r="AW6" s="36">
        <f t="shared" si="6"/>
        <v>7368.09</v>
      </c>
      <c r="AX6" s="36">
        <f t="shared" si="6"/>
        <v>4342.92</v>
      </c>
      <c r="AY6" s="36">
        <f t="shared" si="6"/>
        <v>1002.64</v>
      </c>
      <c r="AZ6" s="36">
        <f t="shared" si="6"/>
        <v>1164.51</v>
      </c>
      <c r="BA6" s="36">
        <f t="shared" si="6"/>
        <v>434.72</v>
      </c>
      <c r="BB6" s="36">
        <f t="shared" si="6"/>
        <v>416.14</v>
      </c>
      <c r="BC6" s="36">
        <f t="shared" si="6"/>
        <v>371.89</v>
      </c>
      <c r="BD6" s="35" t="str">
        <f>IF(BD7="","",IF(BD7="-","【-】","【"&amp;SUBSTITUTE(TEXT(BD7,"#,##0.00"),"-","△")&amp;"】"))</f>
        <v>【262.87】</v>
      </c>
      <c r="BE6" s="35">
        <f>IF(BE7="",NA(),BE7)</f>
        <v>0</v>
      </c>
      <c r="BF6" s="35">
        <f t="shared" ref="BF6:BN6" si="7">IF(BF7="",NA(),BF7)</f>
        <v>0</v>
      </c>
      <c r="BG6" s="35">
        <f t="shared" si="7"/>
        <v>0</v>
      </c>
      <c r="BH6" s="35">
        <f t="shared" si="7"/>
        <v>0</v>
      </c>
      <c r="BI6" s="35">
        <f t="shared" si="7"/>
        <v>0</v>
      </c>
      <c r="BJ6" s="36">
        <f t="shared" si="7"/>
        <v>520.29999999999995</v>
      </c>
      <c r="BK6" s="36">
        <f t="shared" si="7"/>
        <v>498.27</v>
      </c>
      <c r="BL6" s="36">
        <f t="shared" si="7"/>
        <v>495.76</v>
      </c>
      <c r="BM6" s="36">
        <f t="shared" si="7"/>
        <v>487.22</v>
      </c>
      <c r="BN6" s="36">
        <f t="shared" si="7"/>
        <v>483.11</v>
      </c>
      <c r="BO6" s="35" t="str">
        <f>IF(BO7="","",IF(BO7="-","【-】","【"&amp;SUBSTITUTE(TEXT(BO7,"#,##0.00"),"-","△")&amp;"】"))</f>
        <v>【270.87】</v>
      </c>
      <c r="BP6" s="36">
        <f>IF(BP7="",NA(),BP7)</f>
        <v>96.7</v>
      </c>
      <c r="BQ6" s="36">
        <f t="shared" ref="BQ6:BY6" si="8">IF(BQ7="",NA(),BQ7)</f>
        <v>96.06</v>
      </c>
      <c r="BR6" s="36">
        <f t="shared" si="8"/>
        <v>96.84</v>
      </c>
      <c r="BS6" s="36">
        <f t="shared" si="8"/>
        <v>96.28</v>
      </c>
      <c r="BT6" s="36">
        <f t="shared" si="8"/>
        <v>89.5</v>
      </c>
      <c r="BU6" s="36">
        <f t="shared" si="8"/>
        <v>90.69</v>
      </c>
      <c r="BV6" s="36">
        <f t="shared" si="8"/>
        <v>90.64</v>
      </c>
      <c r="BW6" s="36">
        <f t="shared" si="8"/>
        <v>93.66</v>
      </c>
      <c r="BX6" s="36">
        <f t="shared" si="8"/>
        <v>92.76</v>
      </c>
      <c r="BY6" s="36">
        <f t="shared" si="8"/>
        <v>93.28</v>
      </c>
      <c r="BZ6" s="35" t="str">
        <f>IF(BZ7="","",IF(BZ7="-","【-】","【"&amp;SUBSTITUTE(TEXT(BZ7,"#,##0.00"),"-","△")&amp;"】"))</f>
        <v>【105.59】</v>
      </c>
      <c r="CA6" s="36">
        <f>IF(CA7="",NA(),CA7)</f>
        <v>176.34</v>
      </c>
      <c r="CB6" s="36">
        <f t="shared" ref="CB6:CJ6" si="9">IF(CB7="",NA(),CB7)</f>
        <v>177.73</v>
      </c>
      <c r="CC6" s="36">
        <f t="shared" si="9"/>
        <v>176.12</v>
      </c>
      <c r="CD6" s="36">
        <f t="shared" si="9"/>
        <v>175.97</v>
      </c>
      <c r="CE6" s="36">
        <f t="shared" si="9"/>
        <v>188.69</v>
      </c>
      <c r="CF6" s="36">
        <f t="shared" si="9"/>
        <v>211.08</v>
      </c>
      <c r="CG6" s="36">
        <f t="shared" si="9"/>
        <v>213.52</v>
      </c>
      <c r="CH6" s="36">
        <f t="shared" si="9"/>
        <v>208.21</v>
      </c>
      <c r="CI6" s="36">
        <f t="shared" si="9"/>
        <v>208.67</v>
      </c>
      <c r="CJ6" s="36">
        <f t="shared" si="9"/>
        <v>208.29</v>
      </c>
      <c r="CK6" s="35" t="str">
        <f>IF(CK7="","",IF(CK7="-","【-】","【"&amp;SUBSTITUTE(TEXT(CK7,"#,##0.00"),"-","△")&amp;"】"))</f>
        <v>【163.27】</v>
      </c>
      <c r="CL6" s="36">
        <f>IF(CL7="",NA(),CL7)</f>
        <v>57.88</v>
      </c>
      <c r="CM6" s="36">
        <f t="shared" ref="CM6:CU6" si="10">IF(CM7="",NA(),CM7)</f>
        <v>58.16</v>
      </c>
      <c r="CN6" s="36">
        <f t="shared" si="10"/>
        <v>58.34</v>
      </c>
      <c r="CO6" s="36">
        <f t="shared" si="10"/>
        <v>56.64</v>
      </c>
      <c r="CP6" s="36">
        <f t="shared" si="10"/>
        <v>54.91</v>
      </c>
      <c r="CQ6" s="36">
        <f t="shared" si="10"/>
        <v>49.69</v>
      </c>
      <c r="CR6" s="36">
        <f t="shared" si="10"/>
        <v>49.77</v>
      </c>
      <c r="CS6" s="36">
        <f t="shared" si="10"/>
        <v>49.22</v>
      </c>
      <c r="CT6" s="36">
        <f t="shared" si="10"/>
        <v>49.08</v>
      </c>
      <c r="CU6" s="36">
        <f t="shared" si="10"/>
        <v>49.32</v>
      </c>
      <c r="CV6" s="35" t="str">
        <f>IF(CV7="","",IF(CV7="-","【-】","【"&amp;SUBSTITUTE(TEXT(CV7,"#,##0.00"),"-","△")&amp;"】"))</f>
        <v>【59.94】</v>
      </c>
      <c r="CW6" s="36">
        <f>IF(CW7="",NA(),CW7)</f>
        <v>95.92</v>
      </c>
      <c r="CX6" s="36">
        <f t="shared" ref="CX6:DF6" si="11">IF(CX7="",NA(),CX7)</f>
        <v>96.64</v>
      </c>
      <c r="CY6" s="36">
        <f t="shared" si="11"/>
        <v>93.68</v>
      </c>
      <c r="CZ6" s="36">
        <f t="shared" si="11"/>
        <v>91.91</v>
      </c>
      <c r="DA6" s="36">
        <f t="shared" si="11"/>
        <v>93.62</v>
      </c>
      <c r="DB6" s="36">
        <f t="shared" si="11"/>
        <v>80.010000000000005</v>
      </c>
      <c r="DC6" s="36">
        <f t="shared" si="11"/>
        <v>79.98</v>
      </c>
      <c r="DD6" s="36">
        <f t="shared" si="11"/>
        <v>79.48</v>
      </c>
      <c r="DE6" s="36">
        <f t="shared" si="11"/>
        <v>79.3</v>
      </c>
      <c r="DF6" s="36">
        <f t="shared" si="11"/>
        <v>79.34</v>
      </c>
      <c r="DG6" s="35" t="str">
        <f>IF(DG7="","",IF(DG7="-","【-】","【"&amp;SUBSTITUTE(TEXT(DG7,"#,##0.00"),"-","△")&amp;"】"))</f>
        <v>【90.22】</v>
      </c>
      <c r="DH6" s="36">
        <f>IF(DH7="",NA(),DH7)</f>
        <v>58.72</v>
      </c>
      <c r="DI6" s="36">
        <f t="shared" ref="DI6:DQ6" si="12">IF(DI7="",NA(),DI7)</f>
        <v>60.36</v>
      </c>
      <c r="DJ6" s="36">
        <f t="shared" si="12"/>
        <v>63.24</v>
      </c>
      <c r="DK6" s="36">
        <f t="shared" si="12"/>
        <v>64.67</v>
      </c>
      <c r="DL6" s="36">
        <f t="shared" si="12"/>
        <v>66.349999999999994</v>
      </c>
      <c r="DM6" s="36">
        <f t="shared" si="12"/>
        <v>35.18</v>
      </c>
      <c r="DN6" s="36">
        <f t="shared" si="12"/>
        <v>36.43</v>
      </c>
      <c r="DO6" s="36">
        <f t="shared" si="12"/>
        <v>46.12</v>
      </c>
      <c r="DP6" s="36">
        <f t="shared" si="12"/>
        <v>47.44</v>
      </c>
      <c r="DQ6" s="36">
        <f t="shared" si="12"/>
        <v>48.3</v>
      </c>
      <c r="DR6" s="35" t="str">
        <f>IF(DR7="","",IF(DR7="-","【-】","【"&amp;SUBSTITUTE(TEXT(DR7,"#,##0.00"),"-","△")&amp;"】"))</f>
        <v>【47.91】</v>
      </c>
      <c r="DS6" s="36">
        <f>IF(DS7="",NA(),DS7)</f>
        <v>10.52</v>
      </c>
      <c r="DT6" s="36">
        <f t="shared" ref="DT6:EB6" si="13">IF(DT7="",NA(),DT7)</f>
        <v>10.52</v>
      </c>
      <c r="DU6" s="36">
        <f t="shared" si="13"/>
        <v>10.48</v>
      </c>
      <c r="DV6" s="36">
        <f t="shared" si="13"/>
        <v>14.87</v>
      </c>
      <c r="DW6" s="36">
        <f t="shared" si="13"/>
        <v>18.02</v>
      </c>
      <c r="DX6" s="36">
        <f t="shared" si="13"/>
        <v>8.41</v>
      </c>
      <c r="DY6" s="36">
        <f t="shared" si="13"/>
        <v>8.7200000000000006</v>
      </c>
      <c r="DZ6" s="36">
        <f t="shared" si="13"/>
        <v>9.86</v>
      </c>
      <c r="EA6" s="36">
        <f t="shared" si="13"/>
        <v>11.16</v>
      </c>
      <c r="EB6" s="36">
        <f t="shared" si="13"/>
        <v>12.43</v>
      </c>
      <c r="EC6" s="35" t="str">
        <f>IF(EC7="","",IF(EC7="-","【-】","【"&amp;SUBSTITUTE(TEXT(EC7,"#,##0.00"),"-","△")&amp;"】"))</f>
        <v>【15.00】</v>
      </c>
      <c r="ED6" s="36">
        <f>IF(ED7="",NA(),ED7)</f>
        <v>0.4</v>
      </c>
      <c r="EE6" s="36">
        <f t="shared" ref="EE6:EM6" si="14">IF(EE7="",NA(),EE7)</f>
        <v>0.49</v>
      </c>
      <c r="EF6" s="36">
        <f t="shared" si="14"/>
        <v>0.76</v>
      </c>
      <c r="EG6" s="36">
        <f t="shared" si="14"/>
        <v>0.56000000000000005</v>
      </c>
      <c r="EH6" s="36">
        <f t="shared" si="14"/>
        <v>0.15</v>
      </c>
      <c r="EI6" s="36">
        <f t="shared" si="14"/>
        <v>0.66</v>
      </c>
      <c r="EJ6" s="36">
        <f t="shared" si="14"/>
        <v>0.64</v>
      </c>
      <c r="EK6" s="36">
        <f t="shared" si="14"/>
        <v>0.56000000000000005</v>
      </c>
      <c r="EL6" s="36">
        <f t="shared" si="14"/>
        <v>0.65</v>
      </c>
      <c r="EM6" s="36">
        <f t="shared" si="14"/>
        <v>0.46</v>
      </c>
      <c r="EN6" s="35" t="str">
        <f>IF(EN7="","",IF(EN7="-","【-】","【"&amp;SUBSTITUTE(TEXT(EN7,"#,##0.00"),"-","△")&amp;"】"))</f>
        <v>【0.76】</v>
      </c>
    </row>
    <row r="7" spans="1:144" s="37" customFormat="1">
      <c r="A7" s="29"/>
      <c r="B7" s="38">
        <v>2016</v>
      </c>
      <c r="C7" s="38">
        <v>243035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98.39</v>
      </c>
      <c r="P7" s="39">
        <v>100</v>
      </c>
      <c r="Q7" s="39">
        <v>2700</v>
      </c>
      <c r="R7" s="39">
        <v>6457</v>
      </c>
      <c r="S7" s="39">
        <v>15.74</v>
      </c>
      <c r="T7" s="39">
        <v>410.23</v>
      </c>
      <c r="U7" s="39">
        <v>6439</v>
      </c>
      <c r="V7" s="39">
        <v>15.72</v>
      </c>
      <c r="W7" s="39">
        <v>409.61</v>
      </c>
      <c r="X7" s="39">
        <v>99.44</v>
      </c>
      <c r="Y7" s="39">
        <v>98.21</v>
      </c>
      <c r="Z7" s="39">
        <v>99.53</v>
      </c>
      <c r="AA7" s="39">
        <v>98.42</v>
      </c>
      <c r="AB7" s="39">
        <v>91.29</v>
      </c>
      <c r="AC7" s="39">
        <v>104.95</v>
      </c>
      <c r="AD7" s="39">
        <v>105.53</v>
      </c>
      <c r="AE7" s="39">
        <v>107.2</v>
      </c>
      <c r="AF7" s="39">
        <v>106.62</v>
      </c>
      <c r="AG7" s="39">
        <v>107.95</v>
      </c>
      <c r="AH7" s="39">
        <v>114.35</v>
      </c>
      <c r="AI7" s="39">
        <v>0.65</v>
      </c>
      <c r="AJ7" s="39">
        <v>1.94</v>
      </c>
      <c r="AK7" s="39">
        <v>0</v>
      </c>
      <c r="AL7" s="39">
        <v>0.09</v>
      </c>
      <c r="AM7" s="39">
        <v>9.91</v>
      </c>
      <c r="AN7" s="39">
        <v>26.81</v>
      </c>
      <c r="AO7" s="39">
        <v>28.31</v>
      </c>
      <c r="AP7" s="39">
        <v>13.46</v>
      </c>
      <c r="AQ7" s="39">
        <v>12.59</v>
      </c>
      <c r="AR7" s="39">
        <v>12.44</v>
      </c>
      <c r="AS7" s="39">
        <v>0.79</v>
      </c>
      <c r="AT7" s="39">
        <v>6801.11</v>
      </c>
      <c r="AU7" s="39">
        <v>5607.26</v>
      </c>
      <c r="AV7" s="39">
        <v>6909.39</v>
      </c>
      <c r="AW7" s="39">
        <v>7368.09</v>
      </c>
      <c r="AX7" s="39">
        <v>4342.92</v>
      </c>
      <c r="AY7" s="39">
        <v>1002.64</v>
      </c>
      <c r="AZ7" s="39">
        <v>1164.51</v>
      </c>
      <c r="BA7" s="39">
        <v>434.72</v>
      </c>
      <c r="BB7" s="39">
        <v>416.14</v>
      </c>
      <c r="BC7" s="39">
        <v>371.89</v>
      </c>
      <c r="BD7" s="39">
        <v>262.87</v>
      </c>
      <c r="BE7" s="39">
        <v>0</v>
      </c>
      <c r="BF7" s="39">
        <v>0</v>
      </c>
      <c r="BG7" s="39">
        <v>0</v>
      </c>
      <c r="BH7" s="39">
        <v>0</v>
      </c>
      <c r="BI7" s="39">
        <v>0</v>
      </c>
      <c r="BJ7" s="39">
        <v>520.29999999999995</v>
      </c>
      <c r="BK7" s="39">
        <v>498.27</v>
      </c>
      <c r="BL7" s="39">
        <v>495.76</v>
      </c>
      <c r="BM7" s="39">
        <v>487.22</v>
      </c>
      <c r="BN7" s="39">
        <v>483.11</v>
      </c>
      <c r="BO7" s="39">
        <v>270.87</v>
      </c>
      <c r="BP7" s="39">
        <v>96.7</v>
      </c>
      <c r="BQ7" s="39">
        <v>96.06</v>
      </c>
      <c r="BR7" s="39">
        <v>96.84</v>
      </c>
      <c r="BS7" s="39">
        <v>96.28</v>
      </c>
      <c r="BT7" s="39">
        <v>89.5</v>
      </c>
      <c r="BU7" s="39">
        <v>90.69</v>
      </c>
      <c r="BV7" s="39">
        <v>90.64</v>
      </c>
      <c r="BW7" s="39">
        <v>93.66</v>
      </c>
      <c r="BX7" s="39">
        <v>92.76</v>
      </c>
      <c r="BY7" s="39">
        <v>93.28</v>
      </c>
      <c r="BZ7" s="39">
        <v>105.59</v>
      </c>
      <c r="CA7" s="39">
        <v>176.34</v>
      </c>
      <c r="CB7" s="39">
        <v>177.73</v>
      </c>
      <c r="CC7" s="39">
        <v>176.12</v>
      </c>
      <c r="CD7" s="39">
        <v>175.97</v>
      </c>
      <c r="CE7" s="39">
        <v>188.69</v>
      </c>
      <c r="CF7" s="39">
        <v>211.08</v>
      </c>
      <c r="CG7" s="39">
        <v>213.52</v>
      </c>
      <c r="CH7" s="39">
        <v>208.21</v>
      </c>
      <c r="CI7" s="39">
        <v>208.67</v>
      </c>
      <c r="CJ7" s="39">
        <v>208.29</v>
      </c>
      <c r="CK7" s="39">
        <v>163.27000000000001</v>
      </c>
      <c r="CL7" s="39">
        <v>57.88</v>
      </c>
      <c r="CM7" s="39">
        <v>58.16</v>
      </c>
      <c r="CN7" s="39">
        <v>58.34</v>
      </c>
      <c r="CO7" s="39">
        <v>56.64</v>
      </c>
      <c r="CP7" s="39">
        <v>54.91</v>
      </c>
      <c r="CQ7" s="39">
        <v>49.69</v>
      </c>
      <c r="CR7" s="39">
        <v>49.77</v>
      </c>
      <c r="CS7" s="39">
        <v>49.22</v>
      </c>
      <c r="CT7" s="39">
        <v>49.08</v>
      </c>
      <c r="CU7" s="39">
        <v>49.32</v>
      </c>
      <c r="CV7" s="39">
        <v>59.94</v>
      </c>
      <c r="CW7" s="39">
        <v>95.92</v>
      </c>
      <c r="CX7" s="39">
        <v>96.64</v>
      </c>
      <c r="CY7" s="39">
        <v>93.68</v>
      </c>
      <c r="CZ7" s="39">
        <v>91.91</v>
      </c>
      <c r="DA7" s="39">
        <v>93.62</v>
      </c>
      <c r="DB7" s="39">
        <v>80.010000000000005</v>
      </c>
      <c r="DC7" s="39">
        <v>79.98</v>
      </c>
      <c r="DD7" s="39">
        <v>79.48</v>
      </c>
      <c r="DE7" s="39">
        <v>79.3</v>
      </c>
      <c r="DF7" s="39">
        <v>79.34</v>
      </c>
      <c r="DG7" s="39">
        <v>90.22</v>
      </c>
      <c r="DH7" s="39">
        <v>58.72</v>
      </c>
      <c r="DI7" s="39">
        <v>60.36</v>
      </c>
      <c r="DJ7" s="39">
        <v>63.24</v>
      </c>
      <c r="DK7" s="39">
        <v>64.67</v>
      </c>
      <c r="DL7" s="39">
        <v>66.349999999999994</v>
      </c>
      <c r="DM7" s="39">
        <v>35.18</v>
      </c>
      <c r="DN7" s="39">
        <v>36.43</v>
      </c>
      <c r="DO7" s="39">
        <v>46.12</v>
      </c>
      <c r="DP7" s="39">
        <v>47.44</v>
      </c>
      <c r="DQ7" s="39">
        <v>48.3</v>
      </c>
      <c r="DR7" s="39">
        <v>47.91</v>
      </c>
      <c r="DS7" s="39">
        <v>10.52</v>
      </c>
      <c r="DT7" s="39">
        <v>10.52</v>
      </c>
      <c r="DU7" s="39">
        <v>10.48</v>
      </c>
      <c r="DV7" s="39">
        <v>14.87</v>
      </c>
      <c r="DW7" s="39">
        <v>18.02</v>
      </c>
      <c r="DX7" s="39">
        <v>8.41</v>
      </c>
      <c r="DY7" s="39">
        <v>8.7200000000000006</v>
      </c>
      <c r="DZ7" s="39">
        <v>9.86</v>
      </c>
      <c r="EA7" s="39">
        <v>11.16</v>
      </c>
      <c r="EB7" s="39">
        <v>12.43</v>
      </c>
      <c r="EC7" s="39">
        <v>15</v>
      </c>
      <c r="ED7" s="39">
        <v>0.4</v>
      </c>
      <c r="EE7" s="39">
        <v>0.49</v>
      </c>
      <c r="EF7" s="39">
        <v>0.76</v>
      </c>
      <c r="EG7" s="39">
        <v>0.56000000000000005</v>
      </c>
      <c r="EH7" s="39">
        <v>0.15</v>
      </c>
      <c r="EI7" s="39">
        <v>0.66</v>
      </c>
      <c r="EJ7" s="39">
        <v>0.64</v>
      </c>
      <c r="EK7" s="39">
        <v>0.56000000000000005</v>
      </c>
      <c r="EL7" s="39">
        <v>0.65</v>
      </c>
      <c r="EM7" s="39">
        <v>0.46</v>
      </c>
      <c r="EN7" s="39">
        <v>0.76</v>
      </c>
    </row>
    <row r="8" spans="1:144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23133</cp:lastModifiedBy>
  <dcterms:created xsi:type="dcterms:W3CDTF">2017-12-25T01:30:47Z</dcterms:created>
  <dcterms:modified xsi:type="dcterms:W3CDTF">2018-02-16T08:19:21Z</dcterms:modified>
  <cp:category/>
</cp:coreProperties>
</file>